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6"/>
  </bookViews>
  <sheets>
    <sheet name="GİRİŞ" sheetId="3" r:id="rId1"/>
    <sheet name="BİLANÇO" sheetId="1" r:id="rId2"/>
    <sheet name="GELİR TABLOSU" sheetId="2" r:id="rId3"/>
    <sheet name="YATAY ANALİZ SONUCU" sheetId="4" r:id="rId4"/>
    <sheet name="DİKEY ANALİZ" sheetId="5" r:id="rId5"/>
    <sheet name="TREND ANALİZİ" sheetId="6" r:id="rId6"/>
    <sheet name="ORAN ANALİZİ" sheetId="8" r:id="rId7"/>
    <sheet name="Sayfa1" sheetId="9" r:id="rId8"/>
  </sheets>
  <calcPr calcId="145621"/>
</workbook>
</file>

<file path=xl/calcChain.xml><?xml version="1.0" encoding="utf-8"?>
<calcChain xmlns="http://schemas.openxmlformats.org/spreadsheetml/2006/main">
  <c r="D80" i="8" l="1"/>
  <c r="E80" i="8"/>
  <c r="F80" i="8"/>
  <c r="G80" i="8"/>
  <c r="H80" i="8"/>
  <c r="I80" i="8"/>
  <c r="J80" i="8"/>
  <c r="K80" i="8"/>
  <c r="D81" i="8"/>
  <c r="E81" i="8"/>
  <c r="F81" i="8"/>
  <c r="G81" i="8"/>
  <c r="H81" i="8"/>
  <c r="I81" i="8"/>
  <c r="J81" i="8"/>
  <c r="K81" i="8"/>
  <c r="D82" i="8"/>
  <c r="E82" i="8"/>
  <c r="F82" i="8"/>
  <c r="G82" i="8"/>
  <c r="H82" i="8"/>
  <c r="I82" i="8"/>
  <c r="J82" i="8"/>
  <c r="K82" i="8"/>
  <c r="D83" i="8"/>
  <c r="E83" i="8"/>
  <c r="F83" i="8"/>
  <c r="G83" i="8"/>
  <c r="H83" i="8"/>
  <c r="I83" i="8"/>
  <c r="J83" i="8"/>
  <c r="K83" i="8"/>
  <c r="D84" i="8"/>
  <c r="E84" i="8"/>
  <c r="F84" i="8"/>
  <c r="G84" i="8"/>
  <c r="H84" i="8"/>
  <c r="I84" i="8"/>
  <c r="J84" i="8"/>
  <c r="K84" i="8"/>
  <c r="D86" i="8"/>
  <c r="E86" i="8"/>
  <c r="F86" i="8"/>
  <c r="G86" i="8"/>
  <c r="H86" i="8"/>
  <c r="I86" i="8"/>
  <c r="J86" i="8"/>
  <c r="K86" i="8"/>
  <c r="D87" i="8"/>
  <c r="E87" i="8"/>
  <c r="F87" i="8"/>
  <c r="G87" i="8"/>
  <c r="H87" i="8"/>
  <c r="I87" i="8"/>
  <c r="J87" i="8"/>
  <c r="K87" i="8"/>
  <c r="D88" i="8"/>
  <c r="E88" i="8"/>
  <c r="F88" i="8"/>
  <c r="G88" i="8"/>
  <c r="H88" i="8"/>
  <c r="I88" i="8"/>
  <c r="J88" i="8"/>
  <c r="K88" i="8"/>
  <c r="D89" i="8"/>
  <c r="E89" i="8"/>
  <c r="F89" i="8"/>
  <c r="G89" i="8"/>
  <c r="H89" i="8"/>
  <c r="I89" i="8"/>
  <c r="J89" i="8"/>
  <c r="K89" i="8"/>
  <c r="D90" i="8"/>
  <c r="E90" i="8"/>
  <c r="F90" i="8"/>
  <c r="G90" i="8"/>
  <c r="H90" i="8"/>
  <c r="I90" i="8"/>
  <c r="J90" i="8"/>
  <c r="K90" i="8"/>
  <c r="D91" i="8"/>
  <c r="E91" i="8"/>
  <c r="F91" i="8"/>
  <c r="G91" i="8"/>
  <c r="H91" i="8"/>
  <c r="I91" i="8"/>
  <c r="J91" i="8"/>
  <c r="K91" i="8"/>
  <c r="D95" i="8"/>
  <c r="D96" i="8" s="1"/>
  <c r="D101" i="8" s="1"/>
  <c r="E95" i="8"/>
  <c r="F95" i="8"/>
  <c r="G95" i="8"/>
  <c r="H95" i="8"/>
  <c r="I95" i="8"/>
  <c r="J95" i="8"/>
  <c r="K95" i="8"/>
  <c r="E96" i="8"/>
  <c r="F96" i="8"/>
  <c r="G96" i="8"/>
  <c r="H96" i="8"/>
  <c r="I96" i="8"/>
  <c r="J96" i="8"/>
  <c r="K96" i="8"/>
  <c r="D97" i="8"/>
  <c r="E97" i="8"/>
  <c r="F97" i="8"/>
  <c r="G97" i="8"/>
  <c r="H97" i="8"/>
  <c r="I97" i="8"/>
  <c r="J97" i="8"/>
  <c r="K97" i="8"/>
  <c r="D98" i="8"/>
  <c r="E98" i="8"/>
  <c r="F98" i="8"/>
  <c r="G98" i="8"/>
  <c r="H98" i="8"/>
  <c r="I98" i="8"/>
  <c r="J98" i="8"/>
  <c r="K98" i="8"/>
  <c r="D99" i="8"/>
  <c r="E99" i="8"/>
  <c r="E100" i="8" s="1"/>
  <c r="E101" i="8" s="1"/>
  <c r="F99" i="8"/>
  <c r="G99" i="8"/>
  <c r="H99" i="8"/>
  <c r="I99" i="8"/>
  <c r="I100" i="8" s="1"/>
  <c r="I101" i="8" s="1"/>
  <c r="J99" i="8"/>
  <c r="K99" i="8"/>
  <c r="D100" i="8"/>
  <c r="F100" i="8"/>
  <c r="G100" i="8"/>
  <c r="H100" i="8"/>
  <c r="J100" i="8"/>
  <c r="K100" i="8"/>
  <c r="F101" i="8"/>
  <c r="G101" i="8"/>
  <c r="H101" i="8"/>
  <c r="J101" i="8"/>
  <c r="K101" i="8"/>
  <c r="D102" i="8"/>
  <c r="E102" i="8"/>
  <c r="F102" i="8"/>
  <c r="G102" i="8"/>
  <c r="H102" i="8"/>
  <c r="I102" i="8"/>
  <c r="J102" i="8"/>
  <c r="K102" i="8"/>
  <c r="D103" i="8"/>
  <c r="E103" i="8"/>
  <c r="F103" i="8"/>
  <c r="G103" i="8"/>
  <c r="H103" i="8"/>
  <c r="I103" i="8"/>
  <c r="J103" i="8"/>
  <c r="K103" i="8"/>
  <c r="D104" i="8"/>
  <c r="E104" i="8"/>
  <c r="F104" i="8"/>
  <c r="G104" i="8"/>
  <c r="H104" i="8"/>
  <c r="I104" i="8"/>
  <c r="J104" i="8"/>
  <c r="K104" i="8"/>
  <c r="D106" i="8"/>
  <c r="E106" i="8"/>
  <c r="F106" i="8"/>
  <c r="G106" i="8"/>
  <c r="H106" i="8"/>
  <c r="I106" i="8"/>
  <c r="J106" i="8"/>
  <c r="K106" i="8"/>
  <c r="D109" i="8"/>
  <c r="E109" i="8"/>
  <c r="F109" i="8"/>
  <c r="G109" i="8"/>
  <c r="H109" i="8"/>
  <c r="I109" i="8"/>
  <c r="J109" i="8"/>
  <c r="K109" i="8"/>
  <c r="D110" i="8"/>
  <c r="E110" i="8"/>
  <c r="F110" i="8"/>
  <c r="G110" i="8"/>
  <c r="H110" i="8"/>
  <c r="I110" i="8"/>
  <c r="J110" i="8"/>
  <c r="K110" i="8"/>
  <c r="D111" i="8"/>
  <c r="E111" i="8"/>
  <c r="F111" i="8"/>
  <c r="G111" i="8"/>
  <c r="H111" i="8"/>
  <c r="I111" i="8"/>
  <c r="J111" i="8"/>
  <c r="K111" i="8"/>
  <c r="D112" i="8"/>
  <c r="E112" i="8"/>
  <c r="F112" i="8"/>
  <c r="G112" i="8"/>
  <c r="H112" i="8"/>
  <c r="I112" i="8"/>
  <c r="J112" i="8"/>
  <c r="K112" i="8"/>
  <c r="C109" i="8"/>
  <c r="C96" i="8"/>
  <c r="C88" i="8"/>
  <c r="C87" i="8"/>
  <c r="C84" i="8"/>
  <c r="C82" i="8"/>
  <c r="C112" i="8" l="1"/>
  <c r="C111" i="8"/>
  <c r="C110" i="8"/>
  <c r="C106" i="8"/>
  <c r="C104" i="8"/>
  <c r="C103" i="8"/>
  <c r="C102" i="8"/>
  <c r="C99" i="8"/>
  <c r="C100" i="8" s="1"/>
  <c r="C97" i="8"/>
  <c r="C98" i="8" s="1"/>
  <c r="C95" i="8"/>
  <c r="C91" i="8"/>
  <c r="C90" i="8"/>
  <c r="C89" i="8"/>
  <c r="C86" i="8"/>
  <c r="C83" i="8"/>
  <c r="C81" i="8"/>
  <c r="C80" i="8"/>
  <c r="K51" i="8"/>
  <c r="J51" i="8"/>
  <c r="I51" i="8"/>
  <c r="H51" i="8"/>
  <c r="G51" i="8"/>
  <c r="F51" i="8"/>
  <c r="E51" i="8"/>
  <c r="D51" i="8"/>
  <c r="C51" i="8"/>
  <c r="B51" i="8"/>
  <c r="C101" i="8" l="1"/>
  <c r="C50" i="6"/>
  <c r="D50" i="6"/>
  <c r="E50" i="6"/>
  <c r="F50" i="6"/>
  <c r="G50" i="6"/>
  <c r="H50" i="6"/>
  <c r="I50" i="6"/>
  <c r="J50" i="6"/>
  <c r="K50" i="6"/>
  <c r="B50" i="6"/>
  <c r="N50" i="6" s="1"/>
  <c r="N52" i="6"/>
  <c r="O52" i="6"/>
  <c r="P52" i="6"/>
  <c r="Q52" i="6"/>
  <c r="R52" i="6"/>
  <c r="S52" i="6"/>
  <c r="T52" i="6"/>
  <c r="U52" i="6"/>
  <c r="V52" i="6"/>
  <c r="N53" i="6"/>
  <c r="O53" i="6"/>
  <c r="P53" i="6"/>
  <c r="Q53" i="6"/>
  <c r="R53" i="6"/>
  <c r="S53" i="6"/>
  <c r="T53" i="6"/>
  <c r="U53" i="6"/>
  <c r="V53" i="6"/>
  <c r="N54" i="6"/>
  <c r="O54" i="6"/>
  <c r="P54" i="6"/>
  <c r="Q54" i="6"/>
  <c r="R54" i="6"/>
  <c r="S54" i="6"/>
  <c r="T54" i="6"/>
  <c r="U54" i="6"/>
  <c r="V54" i="6"/>
  <c r="N55" i="6"/>
  <c r="O55" i="6"/>
  <c r="P55" i="6"/>
  <c r="Q55" i="6"/>
  <c r="R55" i="6"/>
  <c r="S55" i="6"/>
  <c r="T55" i="6"/>
  <c r="U55" i="6"/>
  <c r="V55" i="6"/>
  <c r="N56" i="6"/>
  <c r="O56" i="6"/>
  <c r="P56" i="6"/>
  <c r="Q56" i="6"/>
  <c r="R56" i="6"/>
  <c r="S56" i="6"/>
  <c r="T56" i="6"/>
  <c r="U56" i="6"/>
  <c r="V56" i="6"/>
  <c r="N57" i="6"/>
  <c r="O57" i="6"/>
  <c r="P57" i="6"/>
  <c r="Q57" i="6"/>
  <c r="R57" i="6"/>
  <c r="S57" i="6"/>
  <c r="T57" i="6"/>
  <c r="U57" i="6"/>
  <c r="V57" i="6"/>
  <c r="N58" i="6"/>
  <c r="O58" i="6"/>
  <c r="P58" i="6"/>
  <c r="Q58" i="6"/>
  <c r="R58" i="6"/>
  <c r="S58" i="6"/>
  <c r="T58" i="6"/>
  <c r="U58" i="6"/>
  <c r="V58" i="6"/>
  <c r="N59" i="6"/>
  <c r="O59" i="6"/>
  <c r="P59" i="6"/>
  <c r="Q59" i="6"/>
  <c r="R59" i="6"/>
  <c r="S59" i="6"/>
  <c r="T59" i="6"/>
  <c r="U59" i="6"/>
  <c r="V59" i="6"/>
  <c r="N60" i="6"/>
  <c r="O60" i="6"/>
  <c r="P60" i="6"/>
  <c r="Q60" i="6"/>
  <c r="R60" i="6"/>
  <c r="S60" i="6"/>
  <c r="T60" i="6"/>
  <c r="U60" i="6"/>
  <c r="V60" i="6"/>
  <c r="N64" i="6"/>
  <c r="O64" i="6"/>
  <c r="P64" i="6"/>
  <c r="Q64" i="6"/>
  <c r="R64" i="6"/>
  <c r="S64" i="6"/>
  <c r="T64" i="6"/>
  <c r="U64" i="6"/>
  <c r="V64" i="6"/>
  <c r="N65" i="6"/>
  <c r="O65" i="6"/>
  <c r="P65" i="6"/>
  <c r="Q65" i="6"/>
  <c r="R65" i="6"/>
  <c r="S65" i="6"/>
  <c r="T65" i="6"/>
  <c r="U65" i="6"/>
  <c r="V65" i="6"/>
  <c r="N66" i="6"/>
  <c r="O66" i="6"/>
  <c r="P66" i="6"/>
  <c r="Q66" i="6"/>
  <c r="R66" i="6"/>
  <c r="S66" i="6"/>
  <c r="T66" i="6"/>
  <c r="U66" i="6"/>
  <c r="V66" i="6"/>
  <c r="N67" i="6"/>
  <c r="O67" i="6"/>
  <c r="P67" i="6"/>
  <c r="Q67" i="6"/>
  <c r="R67" i="6"/>
  <c r="S67" i="6"/>
  <c r="T67" i="6"/>
  <c r="U67" i="6"/>
  <c r="V67" i="6"/>
  <c r="N68" i="6"/>
  <c r="O68" i="6"/>
  <c r="P68" i="6"/>
  <c r="Q68" i="6"/>
  <c r="R68" i="6"/>
  <c r="S68" i="6"/>
  <c r="T68" i="6"/>
  <c r="U68" i="6"/>
  <c r="V68" i="6"/>
  <c r="N69" i="6"/>
  <c r="O69" i="6"/>
  <c r="P69" i="6"/>
  <c r="Q69" i="6"/>
  <c r="R69" i="6"/>
  <c r="S69" i="6"/>
  <c r="T69" i="6"/>
  <c r="U69" i="6"/>
  <c r="V69" i="6"/>
  <c r="N70" i="6"/>
  <c r="O70" i="6"/>
  <c r="P70" i="6"/>
  <c r="Q70" i="6"/>
  <c r="R70" i="6"/>
  <c r="S70" i="6"/>
  <c r="T70" i="6"/>
  <c r="U70" i="6"/>
  <c r="V70" i="6"/>
  <c r="N3" i="6"/>
  <c r="O3" i="6"/>
  <c r="P3" i="6"/>
  <c r="Q3" i="6"/>
  <c r="R3" i="6"/>
  <c r="S3" i="6"/>
  <c r="T3" i="6"/>
  <c r="U3" i="6"/>
  <c r="V3" i="6"/>
  <c r="N4" i="6"/>
  <c r="O4" i="6"/>
  <c r="P4" i="6"/>
  <c r="Q4" i="6"/>
  <c r="R4" i="6"/>
  <c r="S4" i="6"/>
  <c r="T4" i="6"/>
  <c r="U4" i="6"/>
  <c r="V4" i="6"/>
  <c r="N5" i="6"/>
  <c r="O5" i="6"/>
  <c r="P5" i="6"/>
  <c r="Q5" i="6"/>
  <c r="R5" i="6"/>
  <c r="S5" i="6"/>
  <c r="T5" i="6"/>
  <c r="U5" i="6"/>
  <c r="V5" i="6"/>
  <c r="N6" i="6"/>
  <c r="O6" i="6"/>
  <c r="P6" i="6"/>
  <c r="Q6" i="6"/>
  <c r="R6" i="6"/>
  <c r="S6" i="6"/>
  <c r="T6" i="6"/>
  <c r="U6" i="6"/>
  <c r="V6" i="6"/>
  <c r="N7" i="6"/>
  <c r="O7" i="6"/>
  <c r="P7" i="6"/>
  <c r="Q7" i="6"/>
  <c r="R7" i="6"/>
  <c r="S7" i="6"/>
  <c r="T7" i="6"/>
  <c r="U7" i="6"/>
  <c r="V7" i="6"/>
  <c r="N8" i="6"/>
  <c r="O8" i="6"/>
  <c r="P8" i="6"/>
  <c r="Q8" i="6"/>
  <c r="R8" i="6"/>
  <c r="S8" i="6"/>
  <c r="T8" i="6"/>
  <c r="U8" i="6"/>
  <c r="V8" i="6"/>
  <c r="N11" i="6"/>
  <c r="O11" i="6"/>
  <c r="P11" i="6"/>
  <c r="Q11" i="6"/>
  <c r="R11" i="6"/>
  <c r="S11" i="6"/>
  <c r="T11" i="6"/>
  <c r="U11" i="6"/>
  <c r="V11" i="6"/>
  <c r="N12" i="6"/>
  <c r="O12" i="6"/>
  <c r="P12" i="6"/>
  <c r="Q12" i="6"/>
  <c r="R12" i="6"/>
  <c r="S12" i="6"/>
  <c r="T12" i="6"/>
  <c r="U12" i="6"/>
  <c r="V12" i="6"/>
  <c r="N13" i="6"/>
  <c r="O13" i="6"/>
  <c r="P13" i="6"/>
  <c r="Q13" i="6"/>
  <c r="R13" i="6"/>
  <c r="S13" i="6"/>
  <c r="T13" i="6"/>
  <c r="U13" i="6"/>
  <c r="V13" i="6"/>
  <c r="N14" i="6"/>
  <c r="O14" i="6"/>
  <c r="P14" i="6"/>
  <c r="Q14" i="6"/>
  <c r="R14" i="6"/>
  <c r="S14" i="6"/>
  <c r="T14" i="6"/>
  <c r="U14" i="6"/>
  <c r="V14" i="6"/>
  <c r="N17" i="6"/>
  <c r="O17" i="6"/>
  <c r="P17" i="6"/>
  <c r="Q17" i="6"/>
  <c r="R17" i="6"/>
  <c r="S17" i="6"/>
  <c r="T17" i="6"/>
  <c r="U17" i="6"/>
  <c r="V17" i="6"/>
  <c r="N18" i="6"/>
  <c r="O18" i="6"/>
  <c r="P18" i="6"/>
  <c r="Q18" i="6"/>
  <c r="R18" i="6"/>
  <c r="S18" i="6"/>
  <c r="T18" i="6"/>
  <c r="U18" i="6"/>
  <c r="V18" i="6"/>
  <c r="N19" i="6"/>
  <c r="O19" i="6"/>
  <c r="P19" i="6"/>
  <c r="Q19" i="6"/>
  <c r="R19" i="6"/>
  <c r="S19" i="6"/>
  <c r="T19" i="6"/>
  <c r="U19" i="6"/>
  <c r="V19" i="6"/>
  <c r="N23" i="6"/>
  <c r="O23" i="6"/>
  <c r="P23" i="6"/>
  <c r="Q23" i="6"/>
  <c r="R23" i="6"/>
  <c r="S23" i="6"/>
  <c r="T23" i="6"/>
  <c r="U23" i="6"/>
  <c r="V23" i="6"/>
  <c r="N24" i="6"/>
  <c r="O24" i="6"/>
  <c r="P24" i="6"/>
  <c r="Q24" i="6"/>
  <c r="R24" i="6"/>
  <c r="S24" i="6"/>
  <c r="T24" i="6"/>
  <c r="U24" i="6"/>
  <c r="V24" i="6"/>
  <c r="N25" i="6"/>
  <c r="O25" i="6"/>
  <c r="P25" i="6"/>
  <c r="Q25" i="6"/>
  <c r="R25" i="6"/>
  <c r="S25" i="6"/>
  <c r="T25" i="6"/>
  <c r="U25" i="6"/>
  <c r="V25" i="6"/>
  <c r="N26" i="6"/>
  <c r="O26" i="6"/>
  <c r="P26" i="6"/>
  <c r="Q26" i="6"/>
  <c r="R26" i="6"/>
  <c r="S26" i="6"/>
  <c r="T26" i="6"/>
  <c r="U26" i="6"/>
  <c r="V26" i="6"/>
  <c r="N27" i="6"/>
  <c r="O27" i="6"/>
  <c r="P27" i="6"/>
  <c r="Q27" i="6"/>
  <c r="R27" i="6"/>
  <c r="S27" i="6"/>
  <c r="T27" i="6"/>
  <c r="U27" i="6"/>
  <c r="V27" i="6"/>
  <c r="N28" i="6"/>
  <c r="O28" i="6"/>
  <c r="P28" i="6"/>
  <c r="Q28" i="6"/>
  <c r="R28" i="6"/>
  <c r="S28" i="6"/>
  <c r="T28" i="6"/>
  <c r="U28" i="6"/>
  <c r="V28" i="6"/>
  <c r="N29" i="6"/>
  <c r="O29" i="6"/>
  <c r="P29" i="6"/>
  <c r="Q29" i="6"/>
  <c r="R29" i="6"/>
  <c r="S29" i="6"/>
  <c r="T29" i="6"/>
  <c r="U29" i="6"/>
  <c r="V29" i="6"/>
  <c r="N31" i="6"/>
  <c r="O31" i="6"/>
  <c r="P31" i="6"/>
  <c r="Q31" i="6"/>
  <c r="R31" i="6"/>
  <c r="S31" i="6"/>
  <c r="T31" i="6"/>
  <c r="U31" i="6"/>
  <c r="V31" i="6"/>
  <c r="N33" i="6"/>
  <c r="O33" i="6"/>
  <c r="P33" i="6"/>
  <c r="Q33" i="6"/>
  <c r="R33" i="6"/>
  <c r="S33" i="6"/>
  <c r="T33" i="6"/>
  <c r="U33" i="6"/>
  <c r="V33" i="6"/>
  <c r="N34" i="6"/>
  <c r="O34" i="6"/>
  <c r="P34" i="6"/>
  <c r="Q34" i="6"/>
  <c r="R34" i="6"/>
  <c r="S34" i="6"/>
  <c r="T34" i="6"/>
  <c r="U34" i="6"/>
  <c r="V34" i="6"/>
  <c r="N35" i="6"/>
  <c r="O35" i="6"/>
  <c r="P35" i="6"/>
  <c r="Q35" i="6"/>
  <c r="R35" i="6"/>
  <c r="S35" i="6"/>
  <c r="T35" i="6"/>
  <c r="U35" i="6"/>
  <c r="V35" i="6"/>
  <c r="N36" i="6"/>
  <c r="O36" i="6"/>
  <c r="P36" i="6"/>
  <c r="Q36" i="6"/>
  <c r="R36" i="6"/>
  <c r="S36" i="6"/>
  <c r="T36" i="6"/>
  <c r="U36" i="6"/>
  <c r="V36" i="6"/>
  <c r="N37" i="6"/>
  <c r="O37" i="6"/>
  <c r="P37" i="6"/>
  <c r="Q37" i="6"/>
  <c r="R37" i="6"/>
  <c r="S37" i="6"/>
  <c r="T37" i="6"/>
  <c r="U37" i="6"/>
  <c r="V37" i="6"/>
  <c r="N38" i="6"/>
  <c r="O38" i="6"/>
  <c r="P38" i="6"/>
  <c r="Q38" i="6"/>
  <c r="R38" i="6"/>
  <c r="S38" i="6"/>
  <c r="T38" i="6"/>
  <c r="U38" i="6"/>
  <c r="V38" i="6"/>
  <c r="N39" i="6"/>
  <c r="O39" i="6"/>
  <c r="P39" i="6"/>
  <c r="Q39" i="6"/>
  <c r="R39" i="6"/>
  <c r="S39" i="6"/>
  <c r="T39" i="6"/>
  <c r="U39" i="6"/>
  <c r="V39" i="6"/>
  <c r="N40" i="6"/>
  <c r="O40" i="6"/>
  <c r="P40" i="6"/>
  <c r="Q40" i="6"/>
  <c r="R40" i="6"/>
  <c r="S40" i="6"/>
  <c r="T40" i="6"/>
  <c r="U40" i="6"/>
  <c r="V40" i="6"/>
  <c r="N41" i="6"/>
  <c r="O41" i="6"/>
  <c r="P41" i="6"/>
  <c r="Q41" i="6"/>
  <c r="R41" i="6"/>
  <c r="S41" i="6"/>
  <c r="T41" i="6"/>
  <c r="U41" i="6"/>
  <c r="V41" i="6"/>
  <c r="N42" i="6"/>
  <c r="O42" i="6"/>
  <c r="P42" i="6"/>
  <c r="Q42" i="6"/>
  <c r="R42" i="6"/>
  <c r="S42" i="6"/>
  <c r="T42" i="6"/>
  <c r="U42" i="6"/>
  <c r="V42" i="6"/>
  <c r="N43" i="6"/>
  <c r="O43" i="6"/>
  <c r="P43" i="6"/>
  <c r="Q43" i="6"/>
  <c r="R43" i="6"/>
  <c r="S43" i="6"/>
  <c r="T43" i="6"/>
  <c r="U43" i="6"/>
  <c r="V43" i="6"/>
  <c r="N46" i="6"/>
  <c r="O46" i="6"/>
  <c r="P46" i="6"/>
  <c r="Q46" i="6"/>
  <c r="R46" i="6"/>
  <c r="S46" i="6"/>
  <c r="T46" i="6"/>
  <c r="U46" i="6"/>
  <c r="V46" i="6"/>
  <c r="N47" i="6"/>
  <c r="O47" i="6"/>
  <c r="P47" i="6"/>
  <c r="Q47" i="6"/>
  <c r="R47" i="6"/>
  <c r="S47" i="6"/>
  <c r="T47" i="6"/>
  <c r="U47" i="6"/>
  <c r="V47" i="6"/>
  <c r="N48" i="6"/>
  <c r="O48" i="6"/>
  <c r="P48" i="6"/>
  <c r="Q48" i="6"/>
  <c r="R48" i="6"/>
  <c r="S48" i="6"/>
  <c r="T48" i="6"/>
  <c r="U48" i="6"/>
  <c r="V48" i="6"/>
  <c r="N49" i="6"/>
  <c r="O49" i="6"/>
  <c r="P49" i="6"/>
  <c r="Q49" i="6"/>
  <c r="R49" i="6"/>
  <c r="S49" i="6"/>
  <c r="T49" i="6"/>
  <c r="U49" i="6"/>
  <c r="V49" i="6"/>
  <c r="M6" i="6"/>
  <c r="M7" i="6"/>
  <c r="M8" i="6"/>
  <c r="M11" i="6"/>
  <c r="M12" i="6"/>
  <c r="M13" i="6"/>
  <c r="M14" i="6"/>
  <c r="M17" i="6"/>
  <c r="M18" i="6"/>
  <c r="M19" i="6"/>
  <c r="M23" i="6"/>
  <c r="M24" i="6"/>
  <c r="M25" i="6"/>
  <c r="M26" i="6"/>
  <c r="M27" i="6"/>
  <c r="M28" i="6"/>
  <c r="M29" i="6"/>
  <c r="M31" i="6"/>
  <c r="M33" i="6"/>
  <c r="M34" i="6"/>
  <c r="M35" i="6"/>
  <c r="M36" i="6"/>
  <c r="M37" i="6"/>
  <c r="M38" i="6"/>
  <c r="M39" i="6"/>
  <c r="M40" i="6"/>
  <c r="M41" i="6"/>
  <c r="M42" i="6"/>
  <c r="M43" i="6"/>
  <c r="M46" i="6"/>
  <c r="M47" i="6"/>
  <c r="M48" i="6"/>
  <c r="M49" i="6"/>
  <c r="M52" i="6"/>
  <c r="M53" i="6"/>
  <c r="M54" i="6"/>
  <c r="M55" i="6"/>
  <c r="M56" i="6"/>
  <c r="M57" i="6"/>
  <c r="M58" i="6"/>
  <c r="M59" i="6"/>
  <c r="M60" i="6"/>
  <c r="M64" i="6"/>
  <c r="M65" i="6"/>
  <c r="M66" i="6"/>
  <c r="M67" i="6"/>
  <c r="M68" i="6"/>
  <c r="M69" i="6"/>
  <c r="M70" i="6"/>
  <c r="M4" i="6"/>
  <c r="M5" i="6"/>
  <c r="M3" i="6"/>
  <c r="N70" i="5"/>
  <c r="W52" i="5"/>
  <c r="W53" i="5"/>
  <c r="W54" i="5"/>
  <c r="W55" i="5"/>
  <c r="W56" i="5"/>
  <c r="W57" i="5"/>
  <c r="W58" i="5"/>
  <c r="W59" i="5"/>
  <c r="W60" i="5"/>
  <c r="W61" i="5"/>
  <c r="W62" i="5"/>
  <c r="W63" i="5"/>
  <c r="W64" i="5"/>
  <c r="W65" i="5"/>
  <c r="W66" i="5"/>
  <c r="W67" i="5"/>
  <c r="W68" i="5"/>
  <c r="W69" i="5"/>
  <c r="W70" i="5"/>
  <c r="W3" i="5"/>
  <c r="W4" i="5"/>
  <c r="W5" i="5"/>
  <c r="W6" i="5"/>
  <c r="W7" i="5"/>
  <c r="W8" i="5"/>
  <c r="W9" i="5"/>
  <c r="W10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W28" i="5"/>
  <c r="W29" i="5"/>
  <c r="W30" i="5"/>
  <c r="W31" i="5"/>
  <c r="W32" i="5"/>
  <c r="W33" i="5"/>
  <c r="W34" i="5"/>
  <c r="W35" i="5"/>
  <c r="W36" i="5"/>
  <c r="W37" i="5"/>
  <c r="W38" i="5"/>
  <c r="W39" i="5"/>
  <c r="W40" i="5"/>
  <c r="W41" i="5"/>
  <c r="W42" i="5"/>
  <c r="W43" i="5"/>
  <c r="W44" i="5"/>
  <c r="W45" i="5"/>
  <c r="W46" i="5"/>
  <c r="W47" i="5"/>
  <c r="W48" i="5"/>
  <c r="W49" i="5"/>
  <c r="N23" i="5"/>
  <c r="N53" i="5"/>
  <c r="O53" i="5"/>
  <c r="P53" i="5"/>
  <c r="Q53" i="5"/>
  <c r="R53" i="5"/>
  <c r="S53" i="5"/>
  <c r="T53" i="5"/>
  <c r="U53" i="5"/>
  <c r="V53" i="5"/>
  <c r="N54" i="5"/>
  <c r="O54" i="5"/>
  <c r="P54" i="5"/>
  <c r="Q54" i="5"/>
  <c r="R54" i="5"/>
  <c r="S54" i="5"/>
  <c r="T54" i="5"/>
  <c r="U54" i="5"/>
  <c r="V54" i="5"/>
  <c r="N55" i="5"/>
  <c r="O55" i="5"/>
  <c r="P55" i="5"/>
  <c r="Q55" i="5"/>
  <c r="R55" i="5"/>
  <c r="S55" i="5"/>
  <c r="T55" i="5"/>
  <c r="U55" i="5"/>
  <c r="V55" i="5"/>
  <c r="N56" i="5"/>
  <c r="O56" i="5"/>
  <c r="P56" i="5"/>
  <c r="Q56" i="5"/>
  <c r="R56" i="5"/>
  <c r="S56" i="5"/>
  <c r="T56" i="5"/>
  <c r="U56" i="5"/>
  <c r="V56" i="5"/>
  <c r="N57" i="5"/>
  <c r="O57" i="5"/>
  <c r="P57" i="5"/>
  <c r="Q57" i="5"/>
  <c r="R57" i="5"/>
  <c r="S57" i="5"/>
  <c r="T57" i="5"/>
  <c r="U57" i="5"/>
  <c r="V57" i="5"/>
  <c r="N58" i="5"/>
  <c r="O58" i="5"/>
  <c r="P58" i="5"/>
  <c r="Q58" i="5"/>
  <c r="R58" i="5"/>
  <c r="S58" i="5"/>
  <c r="T58" i="5"/>
  <c r="U58" i="5"/>
  <c r="V58" i="5"/>
  <c r="N59" i="5"/>
  <c r="O59" i="5"/>
  <c r="P59" i="5"/>
  <c r="Q59" i="5"/>
  <c r="R59" i="5"/>
  <c r="S59" i="5"/>
  <c r="T59" i="5"/>
  <c r="U59" i="5"/>
  <c r="V59" i="5"/>
  <c r="N60" i="5"/>
  <c r="O60" i="5"/>
  <c r="P60" i="5"/>
  <c r="Q60" i="5"/>
  <c r="R60" i="5"/>
  <c r="S60" i="5"/>
  <c r="T60" i="5"/>
  <c r="U60" i="5"/>
  <c r="V60" i="5"/>
  <c r="N61" i="5"/>
  <c r="O61" i="5"/>
  <c r="P61" i="5"/>
  <c r="Q61" i="5"/>
  <c r="R61" i="5"/>
  <c r="S61" i="5"/>
  <c r="T61" i="5"/>
  <c r="U61" i="5"/>
  <c r="V61" i="5"/>
  <c r="N62" i="5"/>
  <c r="O62" i="5"/>
  <c r="P62" i="5"/>
  <c r="Q62" i="5"/>
  <c r="R62" i="5"/>
  <c r="S62" i="5"/>
  <c r="T62" i="5"/>
  <c r="U62" i="5"/>
  <c r="V62" i="5"/>
  <c r="N63" i="5"/>
  <c r="O63" i="5"/>
  <c r="P63" i="5"/>
  <c r="Q63" i="5"/>
  <c r="R63" i="5"/>
  <c r="S63" i="5"/>
  <c r="T63" i="5"/>
  <c r="U63" i="5"/>
  <c r="V63" i="5"/>
  <c r="N64" i="5"/>
  <c r="O64" i="5"/>
  <c r="P64" i="5"/>
  <c r="Q64" i="5"/>
  <c r="R64" i="5"/>
  <c r="S64" i="5"/>
  <c r="T64" i="5"/>
  <c r="U64" i="5"/>
  <c r="V64" i="5"/>
  <c r="N65" i="5"/>
  <c r="O65" i="5"/>
  <c r="P65" i="5"/>
  <c r="Q65" i="5"/>
  <c r="R65" i="5"/>
  <c r="S65" i="5"/>
  <c r="T65" i="5"/>
  <c r="U65" i="5"/>
  <c r="V65" i="5"/>
  <c r="N66" i="5"/>
  <c r="O66" i="5"/>
  <c r="P66" i="5"/>
  <c r="Q66" i="5"/>
  <c r="R66" i="5"/>
  <c r="S66" i="5"/>
  <c r="T66" i="5"/>
  <c r="U66" i="5"/>
  <c r="V66" i="5"/>
  <c r="N67" i="5"/>
  <c r="O67" i="5"/>
  <c r="P67" i="5"/>
  <c r="Q67" i="5"/>
  <c r="R67" i="5"/>
  <c r="S67" i="5"/>
  <c r="T67" i="5"/>
  <c r="U67" i="5"/>
  <c r="V67" i="5"/>
  <c r="N68" i="5"/>
  <c r="O68" i="5"/>
  <c r="P68" i="5"/>
  <c r="Q68" i="5"/>
  <c r="R68" i="5"/>
  <c r="S68" i="5"/>
  <c r="T68" i="5"/>
  <c r="U68" i="5"/>
  <c r="V68" i="5"/>
  <c r="N69" i="5"/>
  <c r="O69" i="5"/>
  <c r="P69" i="5"/>
  <c r="Q69" i="5"/>
  <c r="R69" i="5"/>
  <c r="S69" i="5"/>
  <c r="T69" i="5"/>
  <c r="U69" i="5"/>
  <c r="V69" i="5"/>
  <c r="O70" i="5"/>
  <c r="P70" i="5"/>
  <c r="Q70" i="5"/>
  <c r="R70" i="5"/>
  <c r="S70" i="5"/>
  <c r="T70" i="5"/>
  <c r="U70" i="5"/>
  <c r="V70" i="5"/>
  <c r="O52" i="5"/>
  <c r="P52" i="5"/>
  <c r="Q52" i="5"/>
  <c r="R52" i="5"/>
  <c r="S52" i="5"/>
  <c r="T52" i="5"/>
  <c r="U52" i="5"/>
  <c r="V52" i="5"/>
  <c r="N52" i="5"/>
  <c r="N24" i="5"/>
  <c r="O24" i="5"/>
  <c r="P24" i="5"/>
  <c r="Q24" i="5"/>
  <c r="R24" i="5"/>
  <c r="S24" i="5"/>
  <c r="T24" i="5"/>
  <c r="U24" i="5"/>
  <c r="V24" i="5"/>
  <c r="N25" i="5"/>
  <c r="O25" i="5"/>
  <c r="P25" i="5"/>
  <c r="Q25" i="5"/>
  <c r="R25" i="5"/>
  <c r="S25" i="5"/>
  <c r="T25" i="5"/>
  <c r="U25" i="5"/>
  <c r="V25" i="5"/>
  <c r="N26" i="5"/>
  <c r="O26" i="5"/>
  <c r="P26" i="5"/>
  <c r="Q26" i="5"/>
  <c r="R26" i="5"/>
  <c r="S26" i="5"/>
  <c r="T26" i="5"/>
  <c r="U26" i="5"/>
  <c r="V26" i="5"/>
  <c r="N27" i="5"/>
  <c r="O27" i="5"/>
  <c r="P27" i="5"/>
  <c r="Q27" i="5"/>
  <c r="R27" i="5"/>
  <c r="S27" i="5"/>
  <c r="T27" i="5"/>
  <c r="U27" i="5"/>
  <c r="V27" i="5"/>
  <c r="N28" i="5"/>
  <c r="O28" i="5"/>
  <c r="P28" i="5"/>
  <c r="Q28" i="5"/>
  <c r="R28" i="5"/>
  <c r="S28" i="5"/>
  <c r="T28" i="5"/>
  <c r="U28" i="5"/>
  <c r="V28" i="5"/>
  <c r="N29" i="5"/>
  <c r="O29" i="5"/>
  <c r="P29" i="5"/>
  <c r="Q29" i="5"/>
  <c r="R29" i="5"/>
  <c r="S29" i="5"/>
  <c r="T29" i="5"/>
  <c r="U29" i="5"/>
  <c r="V29" i="5"/>
  <c r="N30" i="5"/>
  <c r="O30" i="5"/>
  <c r="P30" i="5"/>
  <c r="Q30" i="5"/>
  <c r="R30" i="5"/>
  <c r="S30" i="5"/>
  <c r="T30" i="5"/>
  <c r="U30" i="5"/>
  <c r="V30" i="5"/>
  <c r="N31" i="5"/>
  <c r="O31" i="5"/>
  <c r="P31" i="5"/>
  <c r="Q31" i="5"/>
  <c r="R31" i="5"/>
  <c r="S31" i="5"/>
  <c r="T31" i="5"/>
  <c r="U31" i="5"/>
  <c r="V31" i="5"/>
  <c r="N32" i="5"/>
  <c r="O32" i="5"/>
  <c r="P32" i="5"/>
  <c r="Q32" i="5"/>
  <c r="R32" i="5"/>
  <c r="S32" i="5"/>
  <c r="T32" i="5"/>
  <c r="U32" i="5"/>
  <c r="V32" i="5"/>
  <c r="N33" i="5"/>
  <c r="O33" i="5"/>
  <c r="P33" i="5"/>
  <c r="Q33" i="5"/>
  <c r="R33" i="5"/>
  <c r="S33" i="5"/>
  <c r="T33" i="5"/>
  <c r="U33" i="5"/>
  <c r="V33" i="5"/>
  <c r="N34" i="5"/>
  <c r="O34" i="5"/>
  <c r="P34" i="5"/>
  <c r="Q34" i="5"/>
  <c r="R34" i="5"/>
  <c r="S34" i="5"/>
  <c r="T34" i="5"/>
  <c r="U34" i="5"/>
  <c r="V34" i="5"/>
  <c r="N35" i="5"/>
  <c r="O35" i="5"/>
  <c r="P35" i="5"/>
  <c r="Q35" i="5"/>
  <c r="R35" i="5"/>
  <c r="S35" i="5"/>
  <c r="T35" i="5"/>
  <c r="U35" i="5"/>
  <c r="V35" i="5"/>
  <c r="N36" i="5"/>
  <c r="O36" i="5"/>
  <c r="P36" i="5"/>
  <c r="Q36" i="5"/>
  <c r="R36" i="5"/>
  <c r="S36" i="5"/>
  <c r="T36" i="5"/>
  <c r="U36" i="5"/>
  <c r="V36" i="5"/>
  <c r="N37" i="5"/>
  <c r="O37" i="5"/>
  <c r="P37" i="5"/>
  <c r="Q37" i="5"/>
  <c r="R37" i="5"/>
  <c r="S37" i="5"/>
  <c r="T37" i="5"/>
  <c r="U37" i="5"/>
  <c r="V37" i="5"/>
  <c r="N38" i="5"/>
  <c r="O38" i="5"/>
  <c r="P38" i="5"/>
  <c r="Q38" i="5"/>
  <c r="R38" i="5"/>
  <c r="S38" i="5"/>
  <c r="T38" i="5"/>
  <c r="U38" i="5"/>
  <c r="V38" i="5"/>
  <c r="N39" i="5"/>
  <c r="O39" i="5"/>
  <c r="P39" i="5"/>
  <c r="Q39" i="5"/>
  <c r="R39" i="5"/>
  <c r="S39" i="5"/>
  <c r="T39" i="5"/>
  <c r="U39" i="5"/>
  <c r="V39" i="5"/>
  <c r="N40" i="5"/>
  <c r="O40" i="5"/>
  <c r="P40" i="5"/>
  <c r="Q40" i="5"/>
  <c r="R40" i="5"/>
  <c r="S40" i="5"/>
  <c r="T40" i="5"/>
  <c r="U40" i="5"/>
  <c r="V40" i="5"/>
  <c r="N41" i="5"/>
  <c r="O41" i="5"/>
  <c r="P41" i="5"/>
  <c r="Q41" i="5"/>
  <c r="R41" i="5"/>
  <c r="S41" i="5"/>
  <c r="T41" i="5"/>
  <c r="U41" i="5"/>
  <c r="V41" i="5"/>
  <c r="N42" i="5"/>
  <c r="O42" i="5"/>
  <c r="P42" i="5"/>
  <c r="Q42" i="5"/>
  <c r="R42" i="5"/>
  <c r="S42" i="5"/>
  <c r="T42" i="5"/>
  <c r="U42" i="5"/>
  <c r="V42" i="5"/>
  <c r="N43" i="5"/>
  <c r="O43" i="5"/>
  <c r="P43" i="5"/>
  <c r="Q43" i="5"/>
  <c r="R43" i="5"/>
  <c r="S43" i="5"/>
  <c r="T43" i="5"/>
  <c r="U43" i="5"/>
  <c r="V43" i="5"/>
  <c r="N44" i="5"/>
  <c r="O44" i="5"/>
  <c r="P44" i="5"/>
  <c r="Q44" i="5"/>
  <c r="R44" i="5"/>
  <c r="S44" i="5"/>
  <c r="T44" i="5"/>
  <c r="U44" i="5"/>
  <c r="V44" i="5"/>
  <c r="N45" i="5"/>
  <c r="O45" i="5"/>
  <c r="P45" i="5"/>
  <c r="Q45" i="5"/>
  <c r="R45" i="5"/>
  <c r="S45" i="5"/>
  <c r="T45" i="5"/>
  <c r="U45" i="5"/>
  <c r="V45" i="5"/>
  <c r="N46" i="5"/>
  <c r="O46" i="5"/>
  <c r="P46" i="5"/>
  <c r="Q46" i="5"/>
  <c r="R46" i="5"/>
  <c r="S46" i="5"/>
  <c r="T46" i="5"/>
  <c r="U46" i="5"/>
  <c r="V46" i="5"/>
  <c r="N47" i="5"/>
  <c r="O47" i="5"/>
  <c r="P47" i="5"/>
  <c r="Q47" i="5"/>
  <c r="R47" i="5"/>
  <c r="S47" i="5"/>
  <c r="T47" i="5"/>
  <c r="U47" i="5"/>
  <c r="V47" i="5"/>
  <c r="N48" i="5"/>
  <c r="O48" i="5"/>
  <c r="P48" i="5"/>
  <c r="Q48" i="5"/>
  <c r="R48" i="5"/>
  <c r="S48" i="5"/>
  <c r="T48" i="5"/>
  <c r="U48" i="5"/>
  <c r="V48" i="5"/>
  <c r="N49" i="5"/>
  <c r="O49" i="5"/>
  <c r="P49" i="5"/>
  <c r="Q49" i="5"/>
  <c r="R49" i="5"/>
  <c r="S49" i="5"/>
  <c r="T49" i="5"/>
  <c r="U49" i="5"/>
  <c r="V49" i="5"/>
  <c r="N3" i="5"/>
  <c r="O3" i="5"/>
  <c r="P3" i="5"/>
  <c r="Q3" i="5"/>
  <c r="R3" i="5"/>
  <c r="S3" i="5"/>
  <c r="T3" i="5"/>
  <c r="U3" i="5"/>
  <c r="V3" i="5"/>
  <c r="N4" i="5"/>
  <c r="O4" i="5"/>
  <c r="P4" i="5"/>
  <c r="Q4" i="5"/>
  <c r="R4" i="5"/>
  <c r="S4" i="5"/>
  <c r="T4" i="5"/>
  <c r="U4" i="5"/>
  <c r="V4" i="5"/>
  <c r="N5" i="5"/>
  <c r="O5" i="5"/>
  <c r="P5" i="5"/>
  <c r="Q5" i="5"/>
  <c r="R5" i="5"/>
  <c r="S5" i="5"/>
  <c r="T5" i="5"/>
  <c r="U5" i="5"/>
  <c r="V5" i="5"/>
  <c r="N6" i="5"/>
  <c r="O6" i="5"/>
  <c r="P6" i="5"/>
  <c r="Q6" i="5"/>
  <c r="R6" i="5"/>
  <c r="S6" i="5"/>
  <c r="T6" i="5"/>
  <c r="U6" i="5"/>
  <c r="V6" i="5"/>
  <c r="N7" i="5"/>
  <c r="O7" i="5"/>
  <c r="P7" i="5"/>
  <c r="Q7" i="5"/>
  <c r="R7" i="5"/>
  <c r="S7" i="5"/>
  <c r="T7" i="5"/>
  <c r="U7" i="5"/>
  <c r="V7" i="5"/>
  <c r="N8" i="5"/>
  <c r="O8" i="5"/>
  <c r="P8" i="5"/>
  <c r="Q8" i="5"/>
  <c r="R8" i="5"/>
  <c r="S8" i="5"/>
  <c r="T8" i="5"/>
  <c r="U8" i="5"/>
  <c r="V8" i="5"/>
  <c r="N9" i="5"/>
  <c r="O9" i="5"/>
  <c r="P9" i="5"/>
  <c r="Q9" i="5"/>
  <c r="R9" i="5"/>
  <c r="S9" i="5"/>
  <c r="T9" i="5"/>
  <c r="U9" i="5"/>
  <c r="V9" i="5"/>
  <c r="N10" i="5"/>
  <c r="O10" i="5"/>
  <c r="P10" i="5"/>
  <c r="Q10" i="5"/>
  <c r="R10" i="5"/>
  <c r="S10" i="5"/>
  <c r="T10" i="5"/>
  <c r="U10" i="5"/>
  <c r="V10" i="5"/>
  <c r="N11" i="5"/>
  <c r="O11" i="5"/>
  <c r="P11" i="5"/>
  <c r="Q11" i="5"/>
  <c r="R11" i="5"/>
  <c r="S11" i="5"/>
  <c r="T11" i="5"/>
  <c r="U11" i="5"/>
  <c r="V11" i="5"/>
  <c r="N12" i="5"/>
  <c r="O12" i="5"/>
  <c r="P12" i="5"/>
  <c r="Q12" i="5"/>
  <c r="R12" i="5"/>
  <c r="S12" i="5"/>
  <c r="T12" i="5"/>
  <c r="U12" i="5"/>
  <c r="V12" i="5"/>
  <c r="N13" i="5"/>
  <c r="O13" i="5"/>
  <c r="P13" i="5"/>
  <c r="Q13" i="5"/>
  <c r="R13" i="5"/>
  <c r="S13" i="5"/>
  <c r="T13" i="5"/>
  <c r="U13" i="5"/>
  <c r="V13" i="5"/>
  <c r="N14" i="5"/>
  <c r="O14" i="5"/>
  <c r="P14" i="5"/>
  <c r="Q14" i="5"/>
  <c r="R14" i="5"/>
  <c r="S14" i="5"/>
  <c r="T14" i="5"/>
  <c r="U14" i="5"/>
  <c r="V14" i="5"/>
  <c r="N15" i="5"/>
  <c r="O15" i="5"/>
  <c r="P15" i="5"/>
  <c r="Q15" i="5"/>
  <c r="R15" i="5"/>
  <c r="S15" i="5"/>
  <c r="T15" i="5"/>
  <c r="U15" i="5"/>
  <c r="V15" i="5"/>
  <c r="N16" i="5"/>
  <c r="O16" i="5"/>
  <c r="P16" i="5"/>
  <c r="Q16" i="5"/>
  <c r="R16" i="5"/>
  <c r="S16" i="5"/>
  <c r="T16" i="5"/>
  <c r="U16" i="5"/>
  <c r="V16" i="5"/>
  <c r="N17" i="5"/>
  <c r="O17" i="5"/>
  <c r="P17" i="5"/>
  <c r="Q17" i="5"/>
  <c r="R17" i="5"/>
  <c r="S17" i="5"/>
  <c r="T17" i="5"/>
  <c r="U17" i="5"/>
  <c r="V17" i="5"/>
  <c r="N18" i="5"/>
  <c r="O18" i="5"/>
  <c r="P18" i="5"/>
  <c r="Q18" i="5"/>
  <c r="R18" i="5"/>
  <c r="S18" i="5"/>
  <c r="T18" i="5"/>
  <c r="U18" i="5"/>
  <c r="V18" i="5"/>
  <c r="N19" i="5"/>
  <c r="O19" i="5"/>
  <c r="P19" i="5"/>
  <c r="Q19" i="5"/>
  <c r="R19" i="5"/>
  <c r="S19" i="5"/>
  <c r="T19" i="5"/>
  <c r="U19" i="5"/>
  <c r="V19" i="5"/>
  <c r="N20" i="5"/>
  <c r="O20" i="5"/>
  <c r="P20" i="5"/>
  <c r="Q20" i="5"/>
  <c r="R20" i="5"/>
  <c r="S20" i="5"/>
  <c r="T20" i="5"/>
  <c r="U20" i="5"/>
  <c r="V20" i="5"/>
  <c r="N21" i="5"/>
  <c r="O21" i="5"/>
  <c r="P21" i="5"/>
  <c r="Q21" i="5"/>
  <c r="R21" i="5"/>
  <c r="S21" i="5"/>
  <c r="T21" i="5"/>
  <c r="U21" i="5"/>
  <c r="V21" i="5"/>
  <c r="N22" i="5"/>
  <c r="O22" i="5"/>
  <c r="P22" i="5"/>
  <c r="Q22" i="5"/>
  <c r="R22" i="5"/>
  <c r="S22" i="5"/>
  <c r="T22" i="5"/>
  <c r="U22" i="5"/>
  <c r="V22" i="5"/>
  <c r="P23" i="5"/>
  <c r="Q23" i="5"/>
  <c r="R23" i="5"/>
  <c r="S23" i="5"/>
  <c r="T23" i="5"/>
  <c r="U23" i="5"/>
  <c r="V23" i="5"/>
  <c r="O23" i="5"/>
  <c r="M4" i="4"/>
  <c r="W4" i="4" s="1"/>
  <c r="N4" i="4"/>
  <c r="X4" i="4" s="1"/>
  <c r="O4" i="4"/>
  <c r="Y4" i="4" s="1"/>
  <c r="P4" i="4"/>
  <c r="Z4" i="4" s="1"/>
  <c r="Q4" i="4"/>
  <c r="AA4" i="4" s="1"/>
  <c r="R4" i="4"/>
  <c r="AB4" i="4" s="1"/>
  <c r="S4" i="4"/>
  <c r="AC4" i="4" s="1"/>
  <c r="T4" i="4"/>
  <c r="AD4" i="4" s="1"/>
  <c r="U4" i="4"/>
  <c r="AE4" i="4" s="1"/>
  <c r="M5" i="4"/>
  <c r="W5" i="4" s="1"/>
  <c r="N5" i="4"/>
  <c r="X5" i="4" s="1"/>
  <c r="O5" i="4"/>
  <c r="Y5" i="4" s="1"/>
  <c r="P5" i="4"/>
  <c r="Z5" i="4" s="1"/>
  <c r="Q5" i="4"/>
  <c r="AA5" i="4" s="1"/>
  <c r="R5" i="4"/>
  <c r="AB5" i="4" s="1"/>
  <c r="S5" i="4"/>
  <c r="AC5" i="4" s="1"/>
  <c r="T5" i="4"/>
  <c r="AD5" i="4" s="1"/>
  <c r="U5" i="4"/>
  <c r="AE5" i="4" s="1"/>
  <c r="M6" i="4"/>
  <c r="W6" i="4" s="1"/>
  <c r="N6" i="4"/>
  <c r="X6" i="4" s="1"/>
  <c r="O6" i="4"/>
  <c r="Y6" i="4" s="1"/>
  <c r="P6" i="4"/>
  <c r="Q6" i="4"/>
  <c r="R6" i="4"/>
  <c r="AB6" i="4" s="1"/>
  <c r="S6" i="4"/>
  <c r="AC6" i="4" s="1"/>
  <c r="T6" i="4"/>
  <c r="AD6" i="4" s="1"/>
  <c r="U6" i="4"/>
  <c r="AE6" i="4" s="1"/>
  <c r="M7" i="4"/>
  <c r="W7" i="4" s="1"/>
  <c r="N7" i="4"/>
  <c r="X7" i="4" s="1"/>
  <c r="O7" i="4"/>
  <c r="Y7" i="4" s="1"/>
  <c r="P7" i="4"/>
  <c r="Z7" i="4" s="1"/>
  <c r="Q7" i="4"/>
  <c r="AA7" i="4" s="1"/>
  <c r="R7" i="4"/>
  <c r="AB7" i="4" s="1"/>
  <c r="S7" i="4"/>
  <c r="AC7" i="4" s="1"/>
  <c r="T7" i="4"/>
  <c r="AD7" i="4" s="1"/>
  <c r="U7" i="4"/>
  <c r="AE7" i="4" s="1"/>
  <c r="M8" i="4"/>
  <c r="W8" i="4" s="1"/>
  <c r="N8" i="4"/>
  <c r="X8" i="4" s="1"/>
  <c r="O8" i="4"/>
  <c r="Y8" i="4" s="1"/>
  <c r="P8" i="4"/>
  <c r="Z8" i="4" s="1"/>
  <c r="Q8" i="4"/>
  <c r="AA8" i="4" s="1"/>
  <c r="R8" i="4"/>
  <c r="AB8" i="4" s="1"/>
  <c r="S8" i="4"/>
  <c r="AC8" i="4" s="1"/>
  <c r="T8" i="4"/>
  <c r="AD8" i="4" s="1"/>
  <c r="U8" i="4"/>
  <c r="AE8" i="4" s="1"/>
  <c r="M9" i="4"/>
  <c r="N9" i="4"/>
  <c r="O9" i="4"/>
  <c r="P9" i="4"/>
  <c r="Z9" i="4" s="1"/>
  <c r="Q9" i="4"/>
  <c r="AA9" i="4" s="1"/>
  <c r="R9" i="4"/>
  <c r="AB9" i="4" s="1"/>
  <c r="S9" i="4"/>
  <c r="AC9" i="4" s="1"/>
  <c r="T9" i="4"/>
  <c r="AD9" i="4" s="1"/>
  <c r="U9" i="4"/>
  <c r="AE9" i="4" s="1"/>
  <c r="M10" i="4"/>
  <c r="N10" i="4"/>
  <c r="O10" i="4"/>
  <c r="P10" i="4"/>
  <c r="Z10" i="4" s="1"/>
  <c r="Q10" i="4"/>
  <c r="AA10" i="4" s="1"/>
  <c r="R10" i="4"/>
  <c r="AB10" i="4" s="1"/>
  <c r="S10" i="4"/>
  <c r="AC10" i="4" s="1"/>
  <c r="T10" i="4"/>
  <c r="AD10" i="4" s="1"/>
  <c r="U10" i="4"/>
  <c r="M11" i="4"/>
  <c r="W11" i="4" s="1"/>
  <c r="N11" i="4"/>
  <c r="X11" i="4" s="1"/>
  <c r="O11" i="4"/>
  <c r="Y11" i="4" s="1"/>
  <c r="P11" i="4"/>
  <c r="Z11" i="4" s="1"/>
  <c r="Q11" i="4"/>
  <c r="AA11" i="4" s="1"/>
  <c r="R11" i="4"/>
  <c r="AB11" i="4" s="1"/>
  <c r="S11" i="4"/>
  <c r="AC11" i="4" s="1"/>
  <c r="T11" i="4"/>
  <c r="AD11" i="4" s="1"/>
  <c r="U11" i="4"/>
  <c r="AE11" i="4" s="1"/>
  <c r="M12" i="4"/>
  <c r="W12" i="4" s="1"/>
  <c r="N12" i="4"/>
  <c r="X12" i="4" s="1"/>
  <c r="O12" i="4"/>
  <c r="Y12" i="4" s="1"/>
  <c r="P12" i="4"/>
  <c r="Z12" i="4" s="1"/>
  <c r="Q12" i="4"/>
  <c r="AA12" i="4" s="1"/>
  <c r="R12" i="4"/>
  <c r="AB12" i="4" s="1"/>
  <c r="S12" i="4"/>
  <c r="AC12" i="4" s="1"/>
  <c r="T12" i="4"/>
  <c r="AD12" i="4" s="1"/>
  <c r="U12" i="4"/>
  <c r="AE12" i="4" s="1"/>
  <c r="M13" i="4"/>
  <c r="W13" i="4" s="1"/>
  <c r="N13" i="4"/>
  <c r="X13" i="4" s="1"/>
  <c r="O13" i="4"/>
  <c r="Y13" i="4" s="1"/>
  <c r="P13" i="4"/>
  <c r="Z13" i="4" s="1"/>
  <c r="Q13" i="4"/>
  <c r="AA13" i="4" s="1"/>
  <c r="R13" i="4"/>
  <c r="AB13" i="4" s="1"/>
  <c r="S13" i="4"/>
  <c r="AC13" i="4" s="1"/>
  <c r="T13" i="4"/>
  <c r="AD13" i="4" s="1"/>
  <c r="U13" i="4"/>
  <c r="AE13" i="4" s="1"/>
  <c r="M14" i="4"/>
  <c r="W14" i="4" s="1"/>
  <c r="N14" i="4"/>
  <c r="X14" i="4" s="1"/>
  <c r="O14" i="4"/>
  <c r="Y14" i="4" s="1"/>
  <c r="P14" i="4"/>
  <c r="Q14" i="4"/>
  <c r="R14" i="4"/>
  <c r="S14" i="4"/>
  <c r="T14" i="4"/>
  <c r="U14" i="4"/>
  <c r="M15" i="4"/>
  <c r="N15" i="4"/>
  <c r="O15" i="4"/>
  <c r="P15" i="4"/>
  <c r="Q15" i="4"/>
  <c r="R15" i="4"/>
  <c r="S15" i="4"/>
  <c r="AC15" i="4" s="1"/>
  <c r="T15" i="4"/>
  <c r="AD15" i="4" s="1"/>
  <c r="U15" i="4"/>
  <c r="AE15" i="4" s="1"/>
  <c r="M16" i="4"/>
  <c r="N16" i="4"/>
  <c r="X16" i="4" s="1"/>
  <c r="O16" i="4"/>
  <c r="Y16" i="4" s="1"/>
  <c r="P16" i="4"/>
  <c r="Z16" i="4" s="1"/>
  <c r="Q16" i="4"/>
  <c r="AA16" i="4" s="1"/>
  <c r="R16" i="4"/>
  <c r="AB16" i="4" s="1"/>
  <c r="S16" i="4"/>
  <c r="AC16" i="4" s="1"/>
  <c r="T16" i="4"/>
  <c r="AD16" i="4" s="1"/>
  <c r="U16" i="4"/>
  <c r="AE16" i="4" s="1"/>
  <c r="M17" i="4"/>
  <c r="W17" i="4" s="1"/>
  <c r="N17" i="4"/>
  <c r="X17" i="4" s="1"/>
  <c r="O17" i="4"/>
  <c r="Y17" i="4" s="1"/>
  <c r="P17" i="4"/>
  <c r="Z17" i="4" s="1"/>
  <c r="Q17" i="4"/>
  <c r="AA17" i="4" s="1"/>
  <c r="R17" i="4"/>
  <c r="AB17" i="4" s="1"/>
  <c r="S17" i="4"/>
  <c r="AC17" i="4" s="1"/>
  <c r="T17" i="4"/>
  <c r="AD17" i="4" s="1"/>
  <c r="U17" i="4"/>
  <c r="AE17" i="4" s="1"/>
  <c r="M18" i="4"/>
  <c r="W18" i="4" s="1"/>
  <c r="N18" i="4"/>
  <c r="X18" i="4" s="1"/>
  <c r="O18" i="4"/>
  <c r="Y18" i="4" s="1"/>
  <c r="P18" i="4"/>
  <c r="Z18" i="4" s="1"/>
  <c r="Q18" i="4"/>
  <c r="AA18" i="4" s="1"/>
  <c r="R18" i="4"/>
  <c r="AB18" i="4" s="1"/>
  <c r="S18" i="4"/>
  <c r="AC18" i="4" s="1"/>
  <c r="T18" i="4"/>
  <c r="AD18" i="4" s="1"/>
  <c r="U18" i="4"/>
  <c r="AE18" i="4" s="1"/>
  <c r="M19" i="4"/>
  <c r="W19" i="4" s="1"/>
  <c r="N19" i="4"/>
  <c r="X19" i="4" s="1"/>
  <c r="O19" i="4"/>
  <c r="Y19" i="4" s="1"/>
  <c r="P19" i="4"/>
  <c r="Z19" i="4" s="1"/>
  <c r="Q19" i="4"/>
  <c r="AA19" i="4" s="1"/>
  <c r="R19" i="4"/>
  <c r="AB19" i="4" s="1"/>
  <c r="S19" i="4"/>
  <c r="AC19" i="4" s="1"/>
  <c r="T19" i="4"/>
  <c r="AD19" i="4" s="1"/>
  <c r="U19" i="4"/>
  <c r="AE19" i="4" s="1"/>
  <c r="M20" i="4"/>
  <c r="N20" i="4"/>
  <c r="O20" i="4"/>
  <c r="P20" i="4"/>
  <c r="Q20" i="4"/>
  <c r="R20" i="4"/>
  <c r="S20" i="4"/>
  <c r="T20" i="4"/>
  <c r="U20" i="4"/>
  <c r="M21" i="4"/>
  <c r="N21" i="4"/>
  <c r="O21" i="4"/>
  <c r="P21" i="4"/>
  <c r="Z21" i="4" s="1"/>
  <c r="Q21" i="4"/>
  <c r="AA21" i="4" s="1"/>
  <c r="R21" i="4"/>
  <c r="AB21" i="4" s="1"/>
  <c r="S21" i="4"/>
  <c r="AC21" i="4" s="1"/>
  <c r="T21" i="4"/>
  <c r="AD21" i="4" s="1"/>
  <c r="U21" i="4"/>
  <c r="AE21" i="4" s="1"/>
  <c r="M22" i="4"/>
  <c r="N22" i="4"/>
  <c r="O22" i="4"/>
  <c r="P22" i="4"/>
  <c r="Z22" i="4" s="1"/>
  <c r="Q22" i="4"/>
  <c r="AA22" i="4" s="1"/>
  <c r="R22" i="4"/>
  <c r="AB22" i="4" s="1"/>
  <c r="S22" i="4"/>
  <c r="AC22" i="4" s="1"/>
  <c r="T22" i="4"/>
  <c r="AD22" i="4" s="1"/>
  <c r="U22" i="4"/>
  <c r="AE22" i="4" s="1"/>
  <c r="M23" i="4"/>
  <c r="W23" i="4" s="1"/>
  <c r="N23" i="4"/>
  <c r="X23" i="4" s="1"/>
  <c r="O23" i="4"/>
  <c r="Y23" i="4" s="1"/>
  <c r="P23" i="4"/>
  <c r="Z23" i="4" s="1"/>
  <c r="Q23" i="4"/>
  <c r="AA23" i="4" s="1"/>
  <c r="R23" i="4"/>
  <c r="AB23" i="4" s="1"/>
  <c r="S23" i="4"/>
  <c r="AC23" i="4" s="1"/>
  <c r="T23" i="4"/>
  <c r="AD23" i="4" s="1"/>
  <c r="U23" i="4"/>
  <c r="AE23" i="4" s="1"/>
  <c r="M24" i="4"/>
  <c r="W24" i="4" s="1"/>
  <c r="N24" i="4"/>
  <c r="X24" i="4" s="1"/>
  <c r="O24" i="4"/>
  <c r="Y24" i="4" s="1"/>
  <c r="P24" i="4"/>
  <c r="Z24" i="4" s="1"/>
  <c r="Q24" i="4"/>
  <c r="AA24" i="4" s="1"/>
  <c r="R24" i="4"/>
  <c r="AB24" i="4" s="1"/>
  <c r="S24" i="4"/>
  <c r="AC24" i="4" s="1"/>
  <c r="T24" i="4"/>
  <c r="AD24" i="4" s="1"/>
  <c r="U24" i="4"/>
  <c r="AE24" i="4" s="1"/>
  <c r="M25" i="4"/>
  <c r="W25" i="4" s="1"/>
  <c r="N25" i="4"/>
  <c r="X25" i="4" s="1"/>
  <c r="O25" i="4"/>
  <c r="Y25" i="4" s="1"/>
  <c r="P25" i="4"/>
  <c r="Z25" i="4" s="1"/>
  <c r="Q25" i="4"/>
  <c r="AA25" i="4" s="1"/>
  <c r="R25" i="4"/>
  <c r="AB25" i="4" s="1"/>
  <c r="S25" i="4"/>
  <c r="AC25" i="4" s="1"/>
  <c r="T25" i="4"/>
  <c r="AD25" i="4" s="1"/>
  <c r="U25" i="4"/>
  <c r="AE25" i="4" s="1"/>
  <c r="M26" i="4"/>
  <c r="W26" i="4" s="1"/>
  <c r="N26" i="4"/>
  <c r="X26" i="4" s="1"/>
  <c r="O26" i="4"/>
  <c r="Y26" i="4" s="1"/>
  <c r="P26" i="4"/>
  <c r="Z26" i="4" s="1"/>
  <c r="Q26" i="4"/>
  <c r="AA26" i="4" s="1"/>
  <c r="R26" i="4"/>
  <c r="AB26" i="4" s="1"/>
  <c r="S26" i="4"/>
  <c r="AC26" i="4" s="1"/>
  <c r="T26" i="4"/>
  <c r="AD26" i="4" s="1"/>
  <c r="U26" i="4"/>
  <c r="AE26" i="4" s="1"/>
  <c r="M27" i="4"/>
  <c r="W27" i="4" s="1"/>
  <c r="N27" i="4"/>
  <c r="X27" i="4" s="1"/>
  <c r="O27" i="4"/>
  <c r="Y27" i="4" s="1"/>
  <c r="P27" i="4"/>
  <c r="Z27" i="4" s="1"/>
  <c r="Q27" i="4"/>
  <c r="AA27" i="4" s="1"/>
  <c r="R27" i="4"/>
  <c r="AB27" i="4" s="1"/>
  <c r="S27" i="4"/>
  <c r="AC27" i="4" s="1"/>
  <c r="T27" i="4"/>
  <c r="AD27" i="4" s="1"/>
  <c r="U27" i="4"/>
  <c r="AE27" i="4" s="1"/>
  <c r="M28" i="4"/>
  <c r="W28" i="4" s="1"/>
  <c r="N28" i="4"/>
  <c r="X28" i="4" s="1"/>
  <c r="O28" i="4"/>
  <c r="Y28" i="4" s="1"/>
  <c r="P28" i="4"/>
  <c r="Q28" i="4"/>
  <c r="R28" i="4"/>
  <c r="AB28" i="4" s="1"/>
  <c r="S28" i="4"/>
  <c r="AC28" i="4" s="1"/>
  <c r="T28" i="4"/>
  <c r="AD28" i="4" s="1"/>
  <c r="U28" i="4"/>
  <c r="AE28" i="4" s="1"/>
  <c r="M29" i="4"/>
  <c r="W29" i="4" s="1"/>
  <c r="N29" i="4"/>
  <c r="X29" i="4" s="1"/>
  <c r="O29" i="4"/>
  <c r="Y29" i="4" s="1"/>
  <c r="P29" i="4"/>
  <c r="Z29" i="4" s="1"/>
  <c r="Q29" i="4"/>
  <c r="AA29" i="4" s="1"/>
  <c r="R29" i="4"/>
  <c r="AB29" i="4" s="1"/>
  <c r="S29" i="4"/>
  <c r="AC29" i="4" s="1"/>
  <c r="T29" i="4"/>
  <c r="AD29" i="4" s="1"/>
  <c r="U29" i="4"/>
  <c r="AE29" i="4" s="1"/>
  <c r="M30" i="4"/>
  <c r="N30" i="4"/>
  <c r="O30" i="4"/>
  <c r="P30" i="4"/>
  <c r="Z30" i="4" s="1"/>
  <c r="Q30" i="4"/>
  <c r="AA30" i="4" s="1"/>
  <c r="R30" i="4"/>
  <c r="AB30" i="4" s="1"/>
  <c r="S30" i="4"/>
  <c r="AC30" i="4" s="1"/>
  <c r="T30" i="4"/>
  <c r="AD30" i="4" s="1"/>
  <c r="U30" i="4"/>
  <c r="AE30" i="4" s="1"/>
  <c r="M31" i="4"/>
  <c r="W31" i="4" s="1"/>
  <c r="N31" i="4"/>
  <c r="X31" i="4" s="1"/>
  <c r="O31" i="4"/>
  <c r="Y31" i="4" s="1"/>
  <c r="P31" i="4"/>
  <c r="Z31" i="4" s="1"/>
  <c r="Q31" i="4"/>
  <c r="AA31" i="4" s="1"/>
  <c r="R31" i="4"/>
  <c r="AB31" i="4" s="1"/>
  <c r="S31" i="4"/>
  <c r="AC31" i="4" s="1"/>
  <c r="T31" i="4"/>
  <c r="AD31" i="4" s="1"/>
  <c r="U31" i="4"/>
  <c r="AE31" i="4" s="1"/>
  <c r="M32" i="4"/>
  <c r="N32" i="4"/>
  <c r="O32" i="4"/>
  <c r="P32" i="4"/>
  <c r="Z32" i="4" s="1"/>
  <c r="Q32" i="4"/>
  <c r="AA32" i="4" s="1"/>
  <c r="R32" i="4"/>
  <c r="AB32" i="4" s="1"/>
  <c r="S32" i="4"/>
  <c r="AC32" i="4" s="1"/>
  <c r="T32" i="4"/>
  <c r="AD32" i="4" s="1"/>
  <c r="U32" i="4"/>
  <c r="AE32" i="4" s="1"/>
  <c r="M33" i="4"/>
  <c r="W33" i="4" s="1"/>
  <c r="N33" i="4"/>
  <c r="X33" i="4" s="1"/>
  <c r="O33" i="4"/>
  <c r="Y33" i="4" s="1"/>
  <c r="P33" i="4"/>
  <c r="Z33" i="4" s="1"/>
  <c r="Q33" i="4"/>
  <c r="AA33" i="4" s="1"/>
  <c r="R33" i="4"/>
  <c r="AB33" i="4" s="1"/>
  <c r="S33" i="4"/>
  <c r="AC33" i="4" s="1"/>
  <c r="T33" i="4"/>
  <c r="AD33" i="4" s="1"/>
  <c r="U33" i="4"/>
  <c r="AE33" i="4" s="1"/>
  <c r="M34" i="4"/>
  <c r="W34" i="4" s="1"/>
  <c r="N34" i="4"/>
  <c r="X34" i="4" s="1"/>
  <c r="O34" i="4"/>
  <c r="Y34" i="4" s="1"/>
  <c r="P34" i="4"/>
  <c r="Z34" i="4" s="1"/>
  <c r="Q34" i="4"/>
  <c r="AA34" i="4" s="1"/>
  <c r="R34" i="4"/>
  <c r="AB34" i="4" s="1"/>
  <c r="S34" i="4"/>
  <c r="AC34" i="4" s="1"/>
  <c r="T34" i="4"/>
  <c r="AD34" i="4" s="1"/>
  <c r="U34" i="4"/>
  <c r="AE34" i="4" s="1"/>
  <c r="M35" i="4"/>
  <c r="W35" i="4" s="1"/>
  <c r="N35" i="4"/>
  <c r="X35" i="4" s="1"/>
  <c r="O35" i="4"/>
  <c r="Y35" i="4" s="1"/>
  <c r="P35" i="4"/>
  <c r="Z35" i="4" s="1"/>
  <c r="Q35" i="4"/>
  <c r="AA35" i="4" s="1"/>
  <c r="R35" i="4"/>
  <c r="AB35" i="4" s="1"/>
  <c r="S35" i="4"/>
  <c r="AC35" i="4" s="1"/>
  <c r="T35" i="4"/>
  <c r="AD35" i="4" s="1"/>
  <c r="U35" i="4"/>
  <c r="AE35" i="4" s="1"/>
  <c r="M36" i="4"/>
  <c r="W36" i="4" s="1"/>
  <c r="N36" i="4"/>
  <c r="X36" i="4" s="1"/>
  <c r="O36" i="4"/>
  <c r="Y36" i="4" s="1"/>
  <c r="P36" i="4"/>
  <c r="Z36" i="4" s="1"/>
  <c r="Q36" i="4"/>
  <c r="AA36" i="4" s="1"/>
  <c r="R36" i="4"/>
  <c r="AB36" i="4" s="1"/>
  <c r="S36" i="4"/>
  <c r="AC36" i="4" s="1"/>
  <c r="T36" i="4"/>
  <c r="AD36" i="4" s="1"/>
  <c r="U36" i="4"/>
  <c r="AE36" i="4" s="1"/>
  <c r="M37" i="4"/>
  <c r="W37" i="4" s="1"/>
  <c r="N37" i="4"/>
  <c r="X37" i="4" s="1"/>
  <c r="O37" i="4"/>
  <c r="Y37" i="4" s="1"/>
  <c r="P37" i="4"/>
  <c r="Z37" i="4" s="1"/>
  <c r="Q37" i="4"/>
  <c r="AA37" i="4" s="1"/>
  <c r="R37" i="4"/>
  <c r="AB37" i="4" s="1"/>
  <c r="S37" i="4"/>
  <c r="AC37" i="4" s="1"/>
  <c r="T37" i="4"/>
  <c r="AD37" i="4" s="1"/>
  <c r="U37" i="4"/>
  <c r="AE37" i="4" s="1"/>
  <c r="M38" i="4"/>
  <c r="W38" i="4" s="1"/>
  <c r="N38" i="4"/>
  <c r="X38" i="4" s="1"/>
  <c r="O38" i="4"/>
  <c r="Y38" i="4" s="1"/>
  <c r="P38" i="4"/>
  <c r="Q38" i="4"/>
  <c r="R38" i="4"/>
  <c r="S38" i="4"/>
  <c r="T38" i="4"/>
  <c r="U38" i="4"/>
  <c r="M39" i="4"/>
  <c r="W39" i="4" s="1"/>
  <c r="N39" i="4"/>
  <c r="X39" i="4" s="1"/>
  <c r="O39" i="4"/>
  <c r="Y39" i="4" s="1"/>
  <c r="P39" i="4"/>
  <c r="Z39" i="4" s="1"/>
  <c r="Q39" i="4"/>
  <c r="AA39" i="4" s="1"/>
  <c r="R39" i="4"/>
  <c r="AB39" i="4" s="1"/>
  <c r="S39" i="4"/>
  <c r="AC39" i="4" s="1"/>
  <c r="T39" i="4"/>
  <c r="AD39" i="4" s="1"/>
  <c r="U39" i="4"/>
  <c r="AE39" i="4" s="1"/>
  <c r="M40" i="4"/>
  <c r="W40" i="4" s="1"/>
  <c r="N40" i="4"/>
  <c r="X40" i="4" s="1"/>
  <c r="O40" i="4"/>
  <c r="Y40" i="4" s="1"/>
  <c r="P40" i="4"/>
  <c r="Z40" i="4" s="1"/>
  <c r="Q40" i="4"/>
  <c r="AA40" i="4" s="1"/>
  <c r="R40" i="4"/>
  <c r="AB40" i="4" s="1"/>
  <c r="S40" i="4"/>
  <c r="AC40" i="4" s="1"/>
  <c r="T40" i="4"/>
  <c r="AD40" i="4" s="1"/>
  <c r="U40" i="4"/>
  <c r="AE40" i="4" s="1"/>
  <c r="M41" i="4"/>
  <c r="W41" i="4" s="1"/>
  <c r="N41" i="4"/>
  <c r="X41" i="4" s="1"/>
  <c r="O41" i="4"/>
  <c r="Y41" i="4" s="1"/>
  <c r="P41" i="4"/>
  <c r="Z41" i="4" s="1"/>
  <c r="Q41" i="4"/>
  <c r="AA41" i="4" s="1"/>
  <c r="R41" i="4"/>
  <c r="AB41" i="4" s="1"/>
  <c r="S41" i="4"/>
  <c r="AC41" i="4" s="1"/>
  <c r="T41" i="4"/>
  <c r="AD41" i="4" s="1"/>
  <c r="U41" i="4"/>
  <c r="AE41" i="4" s="1"/>
  <c r="M42" i="4"/>
  <c r="W42" i="4" s="1"/>
  <c r="N42" i="4"/>
  <c r="X42" i="4" s="1"/>
  <c r="O42" i="4"/>
  <c r="Y42" i="4" s="1"/>
  <c r="P42" i="4"/>
  <c r="Z42" i="4" s="1"/>
  <c r="Q42" i="4"/>
  <c r="AA42" i="4" s="1"/>
  <c r="R42" i="4"/>
  <c r="AB42" i="4" s="1"/>
  <c r="S42" i="4"/>
  <c r="AC42" i="4" s="1"/>
  <c r="T42" i="4"/>
  <c r="AD42" i="4" s="1"/>
  <c r="U42" i="4"/>
  <c r="AE42" i="4" s="1"/>
  <c r="M43" i="4"/>
  <c r="W43" i="4" s="1"/>
  <c r="N43" i="4"/>
  <c r="X43" i="4" s="1"/>
  <c r="O43" i="4"/>
  <c r="Y43" i="4" s="1"/>
  <c r="P43" i="4"/>
  <c r="Z43" i="4" s="1"/>
  <c r="Q43" i="4"/>
  <c r="AA43" i="4" s="1"/>
  <c r="R43" i="4"/>
  <c r="AB43" i="4" s="1"/>
  <c r="S43" i="4"/>
  <c r="AC43" i="4" s="1"/>
  <c r="T43" i="4"/>
  <c r="AD43" i="4" s="1"/>
  <c r="U43" i="4"/>
  <c r="AE43" i="4" s="1"/>
  <c r="M44" i="4"/>
  <c r="N44" i="4"/>
  <c r="O44" i="4"/>
  <c r="P44" i="4"/>
  <c r="Z44" i="4" s="1"/>
  <c r="Q44" i="4"/>
  <c r="AA44" i="4" s="1"/>
  <c r="R44" i="4"/>
  <c r="AB44" i="4" s="1"/>
  <c r="S44" i="4"/>
  <c r="AC44" i="4" s="1"/>
  <c r="T44" i="4"/>
  <c r="AD44" i="4" s="1"/>
  <c r="U44" i="4"/>
  <c r="AE44" i="4" s="1"/>
  <c r="M45" i="4"/>
  <c r="N45" i="4"/>
  <c r="O45" i="4"/>
  <c r="P45" i="4"/>
  <c r="Z45" i="4" s="1"/>
  <c r="Q45" i="4"/>
  <c r="AA45" i="4" s="1"/>
  <c r="R45" i="4"/>
  <c r="AB45" i="4" s="1"/>
  <c r="S45" i="4"/>
  <c r="AC45" i="4" s="1"/>
  <c r="T45" i="4"/>
  <c r="AD45" i="4" s="1"/>
  <c r="U45" i="4"/>
  <c r="AE45" i="4" s="1"/>
  <c r="M46" i="4"/>
  <c r="W46" i="4" s="1"/>
  <c r="N46" i="4"/>
  <c r="X46" i="4" s="1"/>
  <c r="O46" i="4"/>
  <c r="Y46" i="4" s="1"/>
  <c r="P46" i="4"/>
  <c r="Z46" i="4" s="1"/>
  <c r="Q46" i="4"/>
  <c r="AA46" i="4" s="1"/>
  <c r="R46" i="4"/>
  <c r="AB46" i="4" s="1"/>
  <c r="S46" i="4"/>
  <c r="AC46" i="4" s="1"/>
  <c r="T46" i="4"/>
  <c r="AD46" i="4" s="1"/>
  <c r="U46" i="4"/>
  <c r="AE46" i="4" s="1"/>
  <c r="M47" i="4"/>
  <c r="W47" i="4" s="1"/>
  <c r="N47" i="4"/>
  <c r="X47" i="4" s="1"/>
  <c r="O47" i="4"/>
  <c r="Y47" i="4" s="1"/>
  <c r="P47" i="4"/>
  <c r="Z47" i="4" s="1"/>
  <c r="Q47" i="4"/>
  <c r="AA47" i="4" s="1"/>
  <c r="R47" i="4"/>
  <c r="AB47" i="4" s="1"/>
  <c r="S47" i="4"/>
  <c r="AC47" i="4" s="1"/>
  <c r="T47" i="4"/>
  <c r="AD47" i="4" s="1"/>
  <c r="U47" i="4"/>
  <c r="AE47" i="4" s="1"/>
  <c r="M48" i="4"/>
  <c r="W48" i="4" s="1"/>
  <c r="N48" i="4"/>
  <c r="X48" i="4" s="1"/>
  <c r="O48" i="4"/>
  <c r="Y48" i="4" s="1"/>
  <c r="P48" i="4"/>
  <c r="Z48" i="4" s="1"/>
  <c r="Q48" i="4"/>
  <c r="AA48" i="4" s="1"/>
  <c r="R48" i="4"/>
  <c r="AB48" i="4" s="1"/>
  <c r="S48" i="4"/>
  <c r="AC48" i="4" s="1"/>
  <c r="T48" i="4"/>
  <c r="AD48" i="4" s="1"/>
  <c r="U48" i="4"/>
  <c r="AE48" i="4" s="1"/>
  <c r="M49" i="4"/>
  <c r="W49" i="4" s="1"/>
  <c r="N49" i="4"/>
  <c r="X49" i="4" s="1"/>
  <c r="O49" i="4"/>
  <c r="Y49" i="4" s="1"/>
  <c r="P49" i="4"/>
  <c r="Z49" i="4" s="1"/>
  <c r="Q49" i="4"/>
  <c r="AA49" i="4" s="1"/>
  <c r="R49" i="4"/>
  <c r="AB49" i="4" s="1"/>
  <c r="S49" i="4"/>
  <c r="AC49" i="4" s="1"/>
  <c r="T49" i="4"/>
  <c r="AD49" i="4" s="1"/>
  <c r="U49" i="4"/>
  <c r="AE49" i="4" s="1"/>
  <c r="M52" i="4"/>
  <c r="W52" i="4" s="1"/>
  <c r="N52" i="4"/>
  <c r="X52" i="4" s="1"/>
  <c r="O52" i="4"/>
  <c r="Y52" i="4" s="1"/>
  <c r="P52" i="4"/>
  <c r="Z52" i="4" s="1"/>
  <c r="Q52" i="4"/>
  <c r="AA52" i="4" s="1"/>
  <c r="R52" i="4"/>
  <c r="AB52" i="4" s="1"/>
  <c r="S52" i="4"/>
  <c r="AC52" i="4" s="1"/>
  <c r="T52" i="4"/>
  <c r="AD52" i="4" s="1"/>
  <c r="U52" i="4"/>
  <c r="AE52" i="4" s="1"/>
  <c r="M53" i="4"/>
  <c r="W53" i="4" s="1"/>
  <c r="N53" i="4"/>
  <c r="X53" i="4" s="1"/>
  <c r="O53" i="4"/>
  <c r="Y53" i="4" s="1"/>
  <c r="P53" i="4"/>
  <c r="Z53" i="4" s="1"/>
  <c r="Q53" i="4"/>
  <c r="AA53" i="4" s="1"/>
  <c r="R53" i="4"/>
  <c r="AB53" i="4" s="1"/>
  <c r="S53" i="4"/>
  <c r="AC53" i="4" s="1"/>
  <c r="T53" i="4"/>
  <c r="AD53" i="4" s="1"/>
  <c r="U53" i="4"/>
  <c r="AE53" i="4" s="1"/>
  <c r="M54" i="4"/>
  <c r="W54" i="4" s="1"/>
  <c r="N54" i="4"/>
  <c r="X54" i="4" s="1"/>
  <c r="O54" i="4"/>
  <c r="Y54" i="4" s="1"/>
  <c r="P54" i="4"/>
  <c r="Z54" i="4" s="1"/>
  <c r="Q54" i="4"/>
  <c r="AA54" i="4" s="1"/>
  <c r="R54" i="4"/>
  <c r="AB54" i="4" s="1"/>
  <c r="S54" i="4"/>
  <c r="AC54" i="4" s="1"/>
  <c r="T54" i="4"/>
  <c r="AD54" i="4" s="1"/>
  <c r="U54" i="4"/>
  <c r="AE54" i="4" s="1"/>
  <c r="M55" i="4"/>
  <c r="W55" i="4" s="1"/>
  <c r="N55" i="4"/>
  <c r="X55" i="4" s="1"/>
  <c r="O55" i="4"/>
  <c r="Y55" i="4" s="1"/>
  <c r="P55" i="4"/>
  <c r="Z55" i="4" s="1"/>
  <c r="Q55" i="4"/>
  <c r="AA55" i="4" s="1"/>
  <c r="R55" i="4"/>
  <c r="AB55" i="4" s="1"/>
  <c r="S55" i="4"/>
  <c r="AC55" i="4" s="1"/>
  <c r="T55" i="4"/>
  <c r="AD55" i="4" s="1"/>
  <c r="U55" i="4"/>
  <c r="AE55" i="4" s="1"/>
  <c r="M56" i="4"/>
  <c r="W56" i="4" s="1"/>
  <c r="N56" i="4"/>
  <c r="X56" i="4" s="1"/>
  <c r="O56" i="4"/>
  <c r="Y56" i="4" s="1"/>
  <c r="P56" i="4"/>
  <c r="Z56" i="4" s="1"/>
  <c r="Q56" i="4"/>
  <c r="AA56" i="4" s="1"/>
  <c r="R56" i="4"/>
  <c r="AB56" i="4" s="1"/>
  <c r="S56" i="4"/>
  <c r="AC56" i="4" s="1"/>
  <c r="T56" i="4"/>
  <c r="AD56" i="4" s="1"/>
  <c r="U56" i="4"/>
  <c r="AE56" i="4" s="1"/>
  <c r="M57" i="4"/>
  <c r="W57" i="4" s="1"/>
  <c r="N57" i="4"/>
  <c r="X57" i="4" s="1"/>
  <c r="O57" i="4"/>
  <c r="Y57" i="4" s="1"/>
  <c r="P57" i="4"/>
  <c r="Z57" i="4" s="1"/>
  <c r="Q57" i="4"/>
  <c r="AA57" i="4" s="1"/>
  <c r="R57" i="4"/>
  <c r="AB57" i="4" s="1"/>
  <c r="S57" i="4"/>
  <c r="AC57" i="4" s="1"/>
  <c r="T57" i="4"/>
  <c r="AD57" i="4" s="1"/>
  <c r="U57" i="4"/>
  <c r="AE57" i="4" s="1"/>
  <c r="M58" i="4"/>
  <c r="W58" i="4" s="1"/>
  <c r="N58" i="4"/>
  <c r="X58" i="4" s="1"/>
  <c r="O58" i="4"/>
  <c r="Y58" i="4" s="1"/>
  <c r="P58" i="4"/>
  <c r="Z58" i="4" s="1"/>
  <c r="Q58" i="4"/>
  <c r="AA58" i="4" s="1"/>
  <c r="R58" i="4"/>
  <c r="AB58" i="4" s="1"/>
  <c r="S58" i="4"/>
  <c r="AC58" i="4" s="1"/>
  <c r="T58" i="4"/>
  <c r="AD58" i="4" s="1"/>
  <c r="U58" i="4"/>
  <c r="AE58" i="4" s="1"/>
  <c r="M59" i="4"/>
  <c r="W59" i="4" s="1"/>
  <c r="N59" i="4"/>
  <c r="X59" i="4" s="1"/>
  <c r="O59" i="4"/>
  <c r="Y59" i="4" s="1"/>
  <c r="P59" i="4"/>
  <c r="Z59" i="4" s="1"/>
  <c r="Q59" i="4"/>
  <c r="AA59" i="4" s="1"/>
  <c r="R59" i="4"/>
  <c r="AB59" i="4" s="1"/>
  <c r="S59" i="4"/>
  <c r="AC59" i="4" s="1"/>
  <c r="T59" i="4"/>
  <c r="AD59" i="4" s="1"/>
  <c r="U59" i="4"/>
  <c r="AE59" i="4" s="1"/>
  <c r="M60" i="4"/>
  <c r="W60" i="4" s="1"/>
  <c r="N60" i="4"/>
  <c r="X60" i="4" s="1"/>
  <c r="O60" i="4"/>
  <c r="Y60" i="4" s="1"/>
  <c r="P60" i="4"/>
  <c r="Z60" i="4" s="1"/>
  <c r="Q60" i="4"/>
  <c r="AA60" i="4" s="1"/>
  <c r="R60" i="4"/>
  <c r="AB60" i="4" s="1"/>
  <c r="S60" i="4"/>
  <c r="AC60" i="4" s="1"/>
  <c r="T60" i="4"/>
  <c r="AD60" i="4" s="1"/>
  <c r="U60" i="4"/>
  <c r="AE60" i="4" s="1"/>
  <c r="M61" i="4"/>
  <c r="N61" i="4"/>
  <c r="O61" i="4"/>
  <c r="P61" i="4"/>
  <c r="Z61" i="4" s="1"/>
  <c r="Q61" i="4"/>
  <c r="AA61" i="4" s="1"/>
  <c r="R61" i="4"/>
  <c r="AB61" i="4" s="1"/>
  <c r="S61" i="4"/>
  <c r="AC61" i="4" s="1"/>
  <c r="T61" i="4"/>
  <c r="AD61" i="4" s="1"/>
  <c r="U61" i="4"/>
  <c r="M62" i="4"/>
  <c r="N62" i="4"/>
  <c r="O62" i="4"/>
  <c r="P62" i="4"/>
  <c r="Q62" i="4"/>
  <c r="R62" i="4"/>
  <c r="S62" i="4"/>
  <c r="T62" i="4"/>
  <c r="U62" i="4"/>
  <c r="AE62" i="4" s="1"/>
  <c r="M63" i="4"/>
  <c r="N63" i="4"/>
  <c r="X63" i="4" s="1"/>
  <c r="O63" i="4"/>
  <c r="Y63" i="4" s="1"/>
  <c r="P63" i="4"/>
  <c r="Z63" i="4" s="1"/>
  <c r="Q63" i="4"/>
  <c r="AA63" i="4" s="1"/>
  <c r="R63" i="4"/>
  <c r="AB63" i="4" s="1"/>
  <c r="S63" i="4"/>
  <c r="AC63" i="4" s="1"/>
  <c r="T63" i="4"/>
  <c r="AD63" i="4" s="1"/>
  <c r="U63" i="4"/>
  <c r="AE63" i="4" s="1"/>
  <c r="M64" i="4"/>
  <c r="W64" i="4" s="1"/>
  <c r="N64" i="4"/>
  <c r="X64" i="4" s="1"/>
  <c r="O64" i="4"/>
  <c r="Y64" i="4" s="1"/>
  <c r="P64" i="4"/>
  <c r="Z64" i="4" s="1"/>
  <c r="Q64" i="4"/>
  <c r="AA64" i="4" s="1"/>
  <c r="R64" i="4"/>
  <c r="AB64" i="4" s="1"/>
  <c r="S64" i="4"/>
  <c r="AC64" i="4" s="1"/>
  <c r="T64" i="4"/>
  <c r="AD64" i="4" s="1"/>
  <c r="U64" i="4"/>
  <c r="AE64" i="4" s="1"/>
  <c r="M65" i="4"/>
  <c r="W65" i="4" s="1"/>
  <c r="N65" i="4"/>
  <c r="X65" i="4" s="1"/>
  <c r="O65" i="4"/>
  <c r="Y65" i="4" s="1"/>
  <c r="P65" i="4"/>
  <c r="Z65" i="4" s="1"/>
  <c r="Q65" i="4"/>
  <c r="AA65" i="4" s="1"/>
  <c r="R65" i="4"/>
  <c r="AB65" i="4" s="1"/>
  <c r="S65" i="4"/>
  <c r="AC65" i="4" s="1"/>
  <c r="T65" i="4"/>
  <c r="AD65" i="4" s="1"/>
  <c r="U65" i="4"/>
  <c r="AE65" i="4" s="1"/>
  <c r="M66" i="4"/>
  <c r="W66" i="4" s="1"/>
  <c r="N66" i="4"/>
  <c r="X66" i="4" s="1"/>
  <c r="O66" i="4"/>
  <c r="Y66" i="4" s="1"/>
  <c r="P66" i="4"/>
  <c r="Z66" i="4" s="1"/>
  <c r="Q66" i="4"/>
  <c r="AA66" i="4" s="1"/>
  <c r="R66" i="4"/>
  <c r="AB66" i="4" s="1"/>
  <c r="S66" i="4"/>
  <c r="AC66" i="4" s="1"/>
  <c r="T66" i="4"/>
  <c r="AD66" i="4" s="1"/>
  <c r="U66" i="4"/>
  <c r="AE66" i="4" s="1"/>
  <c r="M67" i="4"/>
  <c r="W67" i="4" s="1"/>
  <c r="N67" i="4"/>
  <c r="X67" i="4" s="1"/>
  <c r="O67" i="4"/>
  <c r="Y67" i="4" s="1"/>
  <c r="P67" i="4"/>
  <c r="Z67" i="4" s="1"/>
  <c r="Q67" i="4"/>
  <c r="AA67" i="4" s="1"/>
  <c r="R67" i="4"/>
  <c r="AB67" i="4" s="1"/>
  <c r="S67" i="4"/>
  <c r="AC67" i="4" s="1"/>
  <c r="T67" i="4"/>
  <c r="AD67" i="4" s="1"/>
  <c r="U67" i="4"/>
  <c r="AE67" i="4" s="1"/>
  <c r="M68" i="4"/>
  <c r="W68" i="4" s="1"/>
  <c r="N68" i="4"/>
  <c r="X68" i="4" s="1"/>
  <c r="O68" i="4"/>
  <c r="Y68" i="4" s="1"/>
  <c r="P68" i="4"/>
  <c r="Z68" i="4" s="1"/>
  <c r="Q68" i="4"/>
  <c r="AA68" i="4" s="1"/>
  <c r="R68" i="4"/>
  <c r="AB68" i="4" s="1"/>
  <c r="S68" i="4"/>
  <c r="AC68" i="4" s="1"/>
  <c r="T68" i="4"/>
  <c r="AD68" i="4" s="1"/>
  <c r="U68" i="4"/>
  <c r="AE68" i="4" s="1"/>
  <c r="M69" i="4"/>
  <c r="W69" i="4" s="1"/>
  <c r="N69" i="4"/>
  <c r="X69" i="4" s="1"/>
  <c r="O69" i="4"/>
  <c r="Y69" i="4" s="1"/>
  <c r="P69" i="4"/>
  <c r="Z69" i="4" s="1"/>
  <c r="Q69" i="4"/>
  <c r="AA69" i="4" s="1"/>
  <c r="R69" i="4"/>
  <c r="AB69" i="4" s="1"/>
  <c r="S69" i="4"/>
  <c r="AC69" i="4" s="1"/>
  <c r="T69" i="4"/>
  <c r="AD69" i="4" s="1"/>
  <c r="U69" i="4"/>
  <c r="AE69" i="4" s="1"/>
  <c r="M70" i="4"/>
  <c r="W70" i="4" s="1"/>
  <c r="N70" i="4"/>
  <c r="X70" i="4" s="1"/>
  <c r="O70" i="4"/>
  <c r="Y70" i="4" s="1"/>
  <c r="P70" i="4"/>
  <c r="Z70" i="4" s="1"/>
  <c r="Q70" i="4"/>
  <c r="AA70" i="4" s="1"/>
  <c r="R70" i="4"/>
  <c r="AB70" i="4" s="1"/>
  <c r="S70" i="4"/>
  <c r="AC70" i="4" s="1"/>
  <c r="T70" i="4"/>
  <c r="AD70" i="4" s="1"/>
  <c r="U70" i="4"/>
  <c r="AE70" i="4" s="1"/>
  <c r="N3" i="4"/>
  <c r="X3" i="4" s="1"/>
  <c r="O3" i="4"/>
  <c r="Y3" i="4" s="1"/>
  <c r="P3" i="4"/>
  <c r="Z3" i="4" s="1"/>
  <c r="Q3" i="4"/>
  <c r="AA3" i="4" s="1"/>
  <c r="R3" i="4"/>
  <c r="AB3" i="4" s="1"/>
  <c r="S3" i="4"/>
  <c r="AC3" i="4" s="1"/>
  <c r="T3" i="4"/>
  <c r="AD3" i="4" s="1"/>
  <c r="U3" i="4"/>
  <c r="AE3" i="4" s="1"/>
  <c r="M3" i="4"/>
  <c r="W3" i="4" s="1"/>
  <c r="U50" i="6" l="1"/>
  <c r="T50" i="6"/>
  <c r="P50" i="6"/>
  <c r="S50" i="6"/>
  <c r="O50" i="6"/>
  <c r="Q50" i="6"/>
  <c r="M50" i="6"/>
  <c r="V50" i="6"/>
  <c r="R50" i="6"/>
</calcChain>
</file>

<file path=xl/sharedStrings.xml><?xml version="1.0" encoding="utf-8"?>
<sst xmlns="http://schemas.openxmlformats.org/spreadsheetml/2006/main" count="487" uniqueCount="143">
  <si>
    <t>2009/12</t>
  </si>
  <si>
    <t>TUPRS</t>
  </si>
  <si>
    <t>DÖNEN VARLIKLAR</t>
  </si>
  <si>
    <t>Nakit ve Nakit Benzerleri</t>
  </si>
  <si>
    <t>Finansal Yatırımlar</t>
  </si>
  <si>
    <t>Ticari Alacaklar</t>
  </si>
  <si>
    <t>Türev Araçlar</t>
  </si>
  <si>
    <t>Diğer Kısa Vadeli Alacaklar</t>
  </si>
  <si>
    <t>Stoklar</t>
  </si>
  <si>
    <t>Peşin Ödenmiş Giderler</t>
  </si>
  <si>
    <t>Cari Dönem Vergisiyle İlgili Varlıklar</t>
  </si>
  <si>
    <t>Diğer Dönen Varlıklar</t>
  </si>
  <si>
    <t>DURAN VARLIKLAR</t>
  </si>
  <si>
    <t>Özkaynak Yöntemiyle Değerlenen Yatırımlar</t>
  </si>
  <si>
    <t>Yatırım Amaçlı Gayrimenkuller</t>
  </si>
  <si>
    <t>Maddi Duran Varlıklar</t>
  </si>
  <si>
    <t>Maddi Olmayan Duran Varlıklar</t>
  </si>
  <si>
    <t>Diğer Uzun Vadeli Alacaklar</t>
  </si>
  <si>
    <t>Ertelenen Vergi Varlıkları</t>
  </si>
  <si>
    <t>TOPLAM AKTİFLER</t>
  </si>
  <si>
    <t>KISA VADELİ YÜKÜMLÜLÜKLER</t>
  </si>
  <si>
    <t>Kısa Vadeli Borçlanmalar</t>
  </si>
  <si>
    <t>Uzun Vadeli Finansal Borçların Kısa Vadeli Kısımları</t>
  </si>
  <si>
    <t>Ticari Borçlar</t>
  </si>
  <si>
    <t>Çalışanlara Sağlanan Faydalara İlişkin Karşılıklar</t>
  </si>
  <si>
    <t>Diğer Borçlar</t>
  </si>
  <si>
    <t>Dönem Karı Vergi Yükümlülüğü</t>
  </si>
  <si>
    <t>Ertelenmiş Gelirler</t>
  </si>
  <si>
    <t>Kısa Vadeli Karşılıklar</t>
  </si>
  <si>
    <t>Diğer Kısa Vadeli Yükümlülükler</t>
  </si>
  <si>
    <t>UZUN VADELİ YÜKÜMLÜLÜKLER</t>
  </si>
  <si>
    <t>Uzun Vadeli Borçlanmalar</t>
  </si>
  <si>
    <t>Borç ve Gider Karşılıkları</t>
  </si>
  <si>
    <t>Ertelenen Vergi Yükümlülüğü</t>
  </si>
  <si>
    <t>Diğer Uzun Vadeli Yükümlülükler</t>
  </si>
  <si>
    <t>ÖZKAYNAKLAR</t>
  </si>
  <si>
    <t>ANA ORTAKLIĞA AİT ÖZ SERMAYE</t>
  </si>
  <si>
    <t>Sermaye</t>
  </si>
  <si>
    <t>Özsermaye Enf. Düz. Farkları</t>
  </si>
  <si>
    <t>Kar veya Zararda Yeniden Sınıflandırılmayacak Birikmiş Diğer Kapsamlı Gel. veya Gid.</t>
  </si>
  <si>
    <t>Kar veya Zararda Yeniden Sınıflandırılacak Birikmiş Diğer Kapsamlı Gelir. veya Gid.</t>
  </si>
  <si>
    <t>Kardan Ayrılan Kısıtlanmış Yedekler</t>
  </si>
  <si>
    <t>Geçmiş Yıl Karları</t>
  </si>
  <si>
    <t>Net Dönem Karı</t>
  </si>
  <si>
    <t>KONTROL GÜCÜ OLMAYAN PAYLAR</t>
  </si>
  <si>
    <t>HASILAT</t>
  </si>
  <si>
    <t>SATIŞLARIN MALİYETİ (-)</t>
  </si>
  <si>
    <t>BRÜT KAR/ZARAR</t>
  </si>
  <si>
    <t>FAALİYET GİDERLERİ (-)</t>
  </si>
  <si>
    <t>Genel Yönetim Giderleri</t>
  </si>
  <si>
    <t>Pazarlama Giderleri</t>
  </si>
  <si>
    <t>Araştırma ve Geliştirme Giderleri</t>
  </si>
  <si>
    <t>ESAS FAALİYETLERDEN DİĞER GELİRLER</t>
  </si>
  <si>
    <t>ESAS FAALİYETLERDEN DİĞER GİDERLER (-)</t>
  </si>
  <si>
    <t>YATIRIM FAALİYETLERİNDEN GELİRLER</t>
  </si>
  <si>
    <t>YATIRIM FAALİYETLERİNDEN GİDERLER</t>
  </si>
  <si>
    <t>ÖZKAYNAK YÖNT. DEĞER. YAT. KAR/ZARAR PAYLARI</t>
  </si>
  <si>
    <t>(ESAS FAALİYET DIŞI) FİNANSAL GELİRLER</t>
  </si>
  <si>
    <t>(ESAS FAALİYET DIŞI) FİNANSAL GİDERLER (-)</t>
  </si>
  <si>
    <t>VERGİ ÖNCESİ KAR/ZARAR</t>
  </si>
  <si>
    <t>ÖDENECEK VERGİ VE YASAL YÜKÜMLÜLÜKLER (-)</t>
  </si>
  <si>
    <t>Dönem Vergi Gelir/Gideri</t>
  </si>
  <si>
    <t>Ertelenmiş Vergi Gelir/Gideri</t>
  </si>
  <si>
    <t>NET DÖNEM KARI/ZARARI</t>
  </si>
  <si>
    <t>ANA ORTAKLIK PAYLARI NET DÖNEM KARI/ZARARI</t>
  </si>
  <si>
    <t>AZINLIK PAYLARI NET DÖNEM KARI/ZARARI</t>
  </si>
  <si>
    <t>2010/12</t>
  </si>
  <si>
    <t>2011/12</t>
  </si>
  <si>
    <t>2012/12</t>
  </si>
  <si>
    <t>2013/12</t>
  </si>
  <si>
    <t>2014/12</t>
  </si>
  <si>
    <t>2015/12</t>
  </si>
  <si>
    <t>2016/12</t>
  </si>
  <si>
    <t>2017/12</t>
  </si>
  <si>
    <t>2018/12</t>
  </si>
  <si>
    <t>BİLANÇO</t>
  </si>
  <si>
    <t>GELİR TABLOSU</t>
  </si>
  <si>
    <t>YATAY ANALİZ SONUCU</t>
  </si>
  <si>
    <t>MUTLAK</t>
  </si>
  <si>
    <t>NİSBİ</t>
  </si>
  <si>
    <t>TREND ANALİZİ</t>
  </si>
  <si>
    <t xml:space="preserve">BAZ YIL </t>
  </si>
  <si>
    <t>BİLANÇO VERİLERİNE AİT TRENDLER</t>
  </si>
  <si>
    <t>DÖNEN VARLIK - KVYK</t>
  </si>
  <si>
    <t>DURAN VARLIK- (UVYK+ÖZKAYNAK)</t>
  </si>
  <si>
    <t>DÖNEN VARLIK - DURAN VALIK</t>
  </si>
  <si>
    <t>YK-ÖZKAYNAK</t>
  </si>
  <si>
    <t>DEVAMLI SERMAYE</t>
  </si>
  <si>
    <t>GELİR TABLOSU VERİLERİNE AİT TRENDLER</t>
  </si>
  <si>
    <t>SATIŞLAR-KARLILIKLAR (Brüt, Faaliyet, FVÖK, VÖK, VSNK)</t>
  </si>
  <si>
    <t>BİLANÇO VE GELİR TABLOSU VERİLERİNE AİT TRENDLER</t>
  </si>
  <si>
    <t>NET KAR-AKTİFLER</t>
  </si>
  <si>
    <t>SATIŞLAR- AKTİFLER</t>
  </si>
  <si>
    <t>YK-FAİZ GİDERİ</t>
  </si>
  <si>
    <t>SATIŞLAR- TİCARİ ALACAKLAR</t>
  </si>
  <si>
    <t>SATIŞLAR -STOKLAR</t>
  </si>
  <si>
    <t>SATIŞLAR - TİCARİ BORÇLAR</t>
  </si>
  <si>
    <t>NET KAR - ÖZKAYNAK</t>
  </si>
  <si>
    <t>ORAN ANALİZLERİ</t>
  </si>
  <si>
    <t>LİKİDİTE ORANLARI</t>
  </si>
  <si>
    <t>Cari Oran</t>
  </si>
  <si>
    <t>Asit Test Oranı</t>
  </si>
  <si>
    <t>Nakit (Disponibilite) Oranı</t>
  </si>
  <si>
    <t>Stok Bağımlılık Oranı</t>
  </si>
  <si>
    <t>Net Çalışma Sermayesi</t>
  </si>
  <si>
    <t>MALİ (FİNANSAL) YAPI ORANLARI</t>
  </si>
  <si>
    <t>Finansal Kaldıraç (Borçlanma Oranı)</t>
  </si>
  <si>
    <t>KVYK/TK</t>
  </si>
  <si>
    <t>KVYK/TYK</t>
  </si>
  <si>
    <t>UVYK/TK</t>
  </si>
  <si>
    <t>UVYK/TYK</t>
  </si>
  <si>
    <t>Finansman Oranı</t>
  </si>
  <si>
    <t>Faiz Karşılama Oranı</t>
  </si>
  <si>
    <t>Otofinansman Oranı</t>
  </si>
  <si>
    <t>FAALİYET ORANLARI</t>
  </si>
  <si>
    <t>Alacak Devir Hızı (ADH)</t>
  </si>
  <si>
    <t>Alacak Tahsil Etme Süresi (ATES)</t>
  </si>
  <si>
    <t>Stok Devir Hızı (SDH)</t>
  </si>
  <si>
    <t>Stokları Elde Tutma Süresi (SETS)</t>
  </si>
  <si>
    <t>Borç Devir Hızı (BDH)</t>
  </si>
  <si>
    <t>Borç Ödeme Süresi (BÖS)</t>
  </si>
  <si>
    <t>Nakit Dönüşüm Süresi (NDS)</t>
  </si>
  <si>
    <t>Aktif Devir Hızı</t>
  </si>
  <si>
    <t>Dönen Varlık Devir Hızı</t>
  </si>
  <si>
    <t>Duran Varlık Devir Hızı</t>
  </si>
  <si>
    <t>Brüt Kar Marjı</t>
  </si>
  <si>
    <t>Olağan Kar Marjı  &amp; FVÖK</t>
  </si>
  <si>
    <t>Dönem Kar Marjı &amp; VÖK</t>
  </si>
  <si>
    <t>Dönem Net Kar Marjı &amp; VSNK</t>
  </si>
  <si>
    <t>Faaliyet Kar Marjı (İş Hacmi Rantabilitesi)</t>
  </si>
  <si>
    <t>KARLILIK (RANTABİLİTE) ORANLARI</t>
  </si>
  <si>
    <t>Aktif Karlılığı (ROA)</t>
  </si>
  <si>
    <t>Özsermaye Karlılığı (ROE)</t>
  </si>
  <si>
    <t xml:space="preserve">Ekonomik Rantabilite </t>
  </si>
  <si>
    <t>PİYASA TEMELLİ ORANLARI</t>
  </si>
  <si>
    <t>HBK</t>
  </si>
  <si>
    <t>PD/DD</t>
  </si>
  <si>
    <t>Fiyat / HB Kazanç Oranı</t>
  </si>
  <si>
    <t>Fiyat / HB Nakit Akımı</t>
  </si>
  <si>
    <t>ORAN ANALİZİ</t>
  </si>
  <si>
    <t>TÜPRAŞ'A AİT FİNANSAL TABLOLAR VE FİNANSAL ANALİZ</t>
  </si>
  <si>
    <t>NET DÖNEM KARI/ZARARI (VSNK)</t>
  </si>
  <si>
    <t>VERGİ ÖNCESİ KAR/ZARAR (VÖK)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</si>
</sst>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20"/>
      <color theme="1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2"/>
      <color theme="1"/>
      <name val="Calibri"/>
      <family val="2"/>
      <charset val="162"/>
      <scheme val="minor"/>
    </font>
    <font>
      <b/>
      <u/>
      <sz val="22"/>
      <color theme="1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left" indent="1"/>
    </xf>
    <xf numFmtId="0" fontId="4" fillId="0" borderId="0" xfId="0" applyFont="1" applyAlignment="1"/>
    <xf numFmtId="164" fontId="0" fillId="0" borderId="0" xfId="0" applyNumberFormat="1"/>
    <xf numFmtId="0" fontId="5" fillId="0" borderId="0" xfId="0" applyFont="1"/>
    <xf numFmtId="0" fontId="7" fillId="0" borderId="0" xfId="2" applyFont="1"/>
    <xf numFmtId="0" fontId="9" fillId="0" borderId="0" xfId="0" applyFont="1"/>
    <xf numFmtId="0" fontId="10" fillId="0" borderId="0" xfId="2" applyFont="1"/>
    <xf numFmtId="0" fontId="8" fillId="0" borderId="0" xfId="0" applyFont="1" applyAlignment="1">
      <alignment horizontal="right" indent="1"/>
    </xf>
    <xf numFmtId="0" fontId="12" fillId="0" borderId="0" xfId="0" applyFont="1"/>
    <xf numFmtId="0" fontId="13" fillId="0" borderId="0" xfId="0" applyFont="1"/>
    <xf numFmtId="0" fontId="9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4" fontId="0" fillId="0" borderId="0" xfId="0" applyNumberFormat="1"/>
    <xf numFmtId="9" fontId="0" fillId="0" borderId="0" xfId="1" applyFont="1"/>
    <xf numFmtId="0" fontId="2" fillId="2" borderId="0" xfId="0" applyFont="1" applyFill="1" applyAlignment="1"/>
    <xf numFmtId="164" fontId="0" fillId="2" borderId="0" xfId="0" applyNumberFormat="1" applyFill="1"/>
    <xf numFmtId="0" fontId="2" fillId="3" borderId="0" xfId="0" applyFont="1" applyFill="1" applyAlignment="1"/>
    <xf numFmtId="164" fontId="0" fillId="3" borderId="0" xfId="0" applyNumberFormat="1" applyFill="1"/>
    <xf numFmtId="0" fontId="0" fillId="3" borderId="0" xfId="0" applyFill="1"/>
    <xf numFmtId="9" fontId="0" fillId="3" borderId="0" xfId="1" applyFont="1" applyFill="1"/>
    <xf numFmtId="0" fontId="2" fillId="4" borderId="0" xfId="0" applyFont="1" applyFill="1" applyAlignment="1"/>
    <xf numFmtId="164" fontId="0" fillId="4" borderId="0" xfId="0" applyNumberFormat="1" applyFill="1"/>
    <xf numFmtId="0" fontId="0" fillId="4" borderId="0" xfId="0" applyFill="1"/>
    <xf numFmtId="9" fontId="0" fillId="4" borderId="0" xfId="1" applyFont="1" applyFill="1"/>
    <xf numFmtId="0" fontId="4" fillId="5" borderId="0" xfId="0" applyFont="1" applyFill="1" applyAlignment="1"/>
    <xf numFmtId="164" fontId="0" fillId="5" borderId="0" xfId="0" applyNumberFormat="1" applyFill="1"/>
    <xf numFmtId="0" fontId="2" fillId="6" borderId="0" xfId="0" applyFont="1" applyFill="1" applyAlignment="1"/>
    <xf numFmtId="164" fontId="0" fillId="6" borderId="0" xfId="0" applyNumberFormat="1" applyFill="1"/>
    <xf numFmtId="0" fontId="4" fillId="7" borderId="0" xfId="0" applyFont="1" applyFill="1" applyAlignment="1"/>
    <xf numFmtId="164" fontId="0" fillId="7" borderId="0" xfId="0" applyNumberFormat="1" applyFill="1"/>
    <xf numFmtId="0" fontId="4" fillId="8" borderId="0" xfId="0" applyFont="1" applyFill="1" applyAlignment="1"/>
    <xf numFmtId="164" fontId="0" fillId="8" borderId="0" xfId="0" applyNumberFormat="1" applyFill="1"/>
    <xf numFmtId="0" fontId="12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 indent="9"/>
    </xf>
    <xf numFmtId="0" fontId="8" fillId="3" borderId="1" xfId="0" applyFont="1" applyFill="1" applyBorder="1" applyAlignment="1">
      <alignment horizontal="left" indent="4"/>
    </xf>
    <xf numFmtId="0" fontId="0" fillId="3" borderId="1" xfId="0" applyFill="1" applyBorder="1"/>
    <xf numFmtId="0" fontId="8" fillId="3" borderId="1" xfId="0" applyFont="1" applyFill="1" applyBorder="1" applyAlignment="1">
      <alignment horizontal="left" indent="9"/>
    </xf>
    <xf numFmtId="0" fontId="8" fillId="9" borderId="1" xfId="0" applyFont="1" applyFill="1" applyBorder="1" applyAlignment="1">
      <alignment horizontal="left" indent="4"/>
    </xf>
    <xf numFmtId="0" fontId="0" fillId="9" borderId="1" xfId="0" applyFill="1" applyBorder="1"/>
    <xf numFmtId="0" fontId="8" fillId="9" borderId="1" xfId="0" applyFont="1" applyFill="1" applyBorder="1" applyAlignment="1">
      <alignment horizontal="left" indent="9"/>
    </xf>
    <xf numFmtId="0" fontId="8" fillId="10" borderId="1" xfId="0" applyFont="1" applyFill="1" applyBorder="1" applyAlignment="1">
      <alignment horizontal="left" indent="4"/>
    </xf>
    <xf numFmtId="0" fontId="0" fillId="10" borderId="1" xfId="0" applyFill="1" applyBorder="1"/>
    <xf numFmtId="0" fontId="8" fillId="10" borderId="1" xfId="0" applyFont="1" applyFill="1" applyBorder="1" applyAlignment="1">
      <alignment horizontal="left" indent="9"/>
    </xf>
    <xf numFmtId="0" fontId="8" fillId="11" borderId="1" xfId="0" applyFont="1" applyFill="1" applyBorder="1" applyAlignment="1">
      <alignment horizontal="left" indent="4"/>
    </xf>
    <xf numFmtId="0" fontId="0" fillId="11" borderId="1" xfId="0" applyFill="1" applyBorder="1"/>
    <xf numFmtId="0" fontId="8" fillId="11" borderId="1" xfId="0" applyFont="1" applyFill="1" applyBorder="1" applyAlignment="1">
      <alignment horizontal="left" indent="9"/>
    </xf>
    <xf numFmtId="0" fontId="8" fillId="13" borderId="1" xfId="0" applyFont="1" applyFill="1" applyBorder="1" applyAlignment="1">
      <alignment horizontal="left" indent="4"/>
    </xf>
    <xf numFmtId="0" fontId="0" fillId="13" borderId="1" xfId="0" applyFill="1" applyBorder="1"/>
    <xf numFmtId="0" fontId="8" fillId="13" borderId="1" xfId="0" applyFont="1" applyFill="1" applyBorder="1" applyAlignment="1">
      <alignment horizontal="left" indent="9"/>
    </xf>
    <xf numFmtId="43" fontId="0" fillId="3" borderId="1" xfId="3" applyFont="1" applyFill="1" applyBorder="1"/>
    <xf numFmtId="43" fontId="0" fillId="3" borderId="1" xfId="3" applyFont="1" applyFill="1" applyBorder="1" applyAlignment="1">
      <alignment horizontal="center"/>
    </xf>
    <xf numFmtId="164" fontId="0" fillId="3" borderId="1" xfId="0" applyNumberFormat="1" applyFill="1" applyBorder="1"/>
    <xf numFmtId="0" fontId="2" fillId="12" borderId="0" xfId="0" applyFont="1" applyFill="1" applyAlignment="1"/>
    <xf numFmtId="164" fontId="0" fillId="12" borderId="0" xfId="0" applyNumberFormat="1" applyFill="1"/>
    <xf numFmtId="43" fontId="0" fillId="9" borderId="1" xfId="3" applyFont="1" applyFill="1" applyBorder="1"/>
    <xf numFmtId="43" fontId="0" fillId="11" borderId="1" xfId="3" applyFont="1" applyFill="1" applyBorder="1"/>
    <xf numFmtId="43" fontId="0" fillId="11" borderId="1" xfId="0" applyNumberFormat="1" applyFill="1" applyBorder="1"/>
    <xf numFmtId="43" fontId="0" fillId="10" borderId="1" xfId="3" applyFont="1" applyFill="1" applyBorder="1"/>
    <xf numFmtId="0" fontId="9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" fillId="0" borderId="0" xfId="0" applyFont="1" applyAlignment="1"/>
  </cellXfs>
  <cellStyles count="4">
    <cellStyle name="Köprü" xfId="2" builtinId="8"/>
    <cellStyle name="Normal" xfId="0" builtinId="0"/>
    <cellStyle name="Virgül" xfId="3" builtinId="3"/>
    <cellStyle name="Yüzd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93285214348207"/>
          <c:y val="0.16714129483814522"/>
          <c:w val="0.86891338582677169"/>
          <c:h val="0.62120844269466313"/>
        </c:manualLayout>
      </c:layout>
      <c:lineChart>
        <c:grouping val="standard"/>
        <c:varyColors val="0"/>
        <c:ser>
          <c:idx val="0"/>
          <c:order val="0"/>
          <c:tx>
            <c:strRef>
              <c:f>'TREND ANALİZİ'!$A$3</c:f>
              <c:strCache>
                <c:ptCount val="1"/>
                <c:pt idx="0">
                  <c:v>DÖNEN VARLIKLAR</c:v>
                </c:pt>
              </c:strCache>
            </c:strRef>
          </c:tx>
          <c:cat>
            <c:strRef>
              <c:f>'TREND ANALİZİ'!$M$2:$V$2</c:f>
              <c:strCache>
                <c:ptCount val="10"/>
                <c:pt idx="0">
                  <c:v>2009/12</c:v>
                </c:pt>
                <c:pt idx="1">
                  <c:v>2010/12</c:v>
                </c:pt>
                <c:pt idx="2">
                  <c:v>2011/12</c:v>
                </c:pt>
                <c:pt idx="3">
                  <c:v>2012/12</c:v>
                </c:pt>
                <c:pt idx="4">
                  <c:v>2013/12</c:v>
                </c:pt>
                <c:pt idx="5">
                  <c:v>2014/12</c:v>
                </c:pt>
                <c:pt idx="6">
                  <c:v>2015/12</c:v>
                </c:pt>
                <c:pt idx="7">
                  <c:v>2016/12</c:v>
                </c:pt>
                <c:pt idx="8">
                  <c:v>2017/12</c:v>
                </c:pt>
                <c:pt idx="9">
                  <c:v>2018/12</c:v>
                </c:pt>
              </c:strCache>
            </c:strRef>
          </c:cat>
          <c:val>
            <c:numRef>
              <c:f>'TREND ANALİZİ'!$M$3:$V$3</c:f>
              <c:numCache>
                <c:formatCode>0%</c:formatCode>
                <c:ptCount val="10"/>
                <c:pt idx="0">
                  <c:v>1</c:v>
                </c:pt>
                <c:pt idx="1">
                  <c:v>1.6070687969827251</c:v>
                </c:pt>
                <c:pt idx="2">
                  <c:v>1.5682629043001357</c:v>
                </c:pt>
                <c:pt idx="3">
                  <c:v>1.5794429113935</c:v>
                </c:pt>
                <c:pt idx="4">
                  <c:v>1.6893518222160708</c:v>
                </c:pt>
                <c:pt idx="5">
                  <c:v>1.2095705054454546</c:v>
                </c:pt>
                <c:pt idx="6">
                  <c:v>1.5124929715140873</c:v>
                </c:pt>
                <c:pt idx="7">
                  <c:v>2.36452279824569</c:v>
                </c:pt>
                <c:pt idx="8">
                  <c:v>3.5235030838833574</c:v>
                </c:pt>
                <c:pt idx="9">
                  <c:v>3.6266476933590539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'TREND ANALİZİ'!$A$24</c:f>
              <c:strCache>
                <c:ptCount val="1"/>
                <c:pt idx="0">
                  <c:v>KISA VADELİ YÜKÜMLÜLÜKLER</c:v>
                </c:pt>
              </c:strCache>
            </c:strRef>
          </c:tx>
          <c:cat>
            <c:strRef>
              <c:f>'TREND ANALİZİ'!$M$2:$V$2</c:f>
              <c:strCache>
                <c:ptCount val="10"/>
                <c:pt idx="0">
                  <c:v>2009/12</c:v>
                </c:pt>
                <c:pt idx="1">
                  <c:v>2010/12</c:v>
                </c:pt>
                <c:pt idx="2">
                  <c:v>2011/12</c:v>
                </c:pt>
                <c:pt idx="3">
                  <c:v>2012/12</c:v>
                </c:pt>
                <c:pt idx="4">
                  <c:v>2013/12</c:v>
                </c:pt>
                <c:pt idx="5">
                  <c:v>2014/12</c:v>
                </c:pt>
                <c:pt idx="6">
                  <c:v>2015/12</c:v>
                </c:pt>
                <c:pt idx="7">
                  <c:v>2016/12</c:v>
                </c:pt>
                <c:pt idx="8">
                  <c:v>2017/12</c:v>
                </c:pt>
                <c:pt idx="9">
                  <c:v>2018/12</c:v>
                </c:pt>
              </c:strCache>
            </c:strRef>
          </c:cat>
          <c:val>
            <c:numRef>
              <c:f>'TREND ANALİZİ'!$M$24:$V$24</c:f>
              <c:numCache>
                <c:formatCode>0%</c:formatCode>
                <c:ptCount val="10"/>
                <c:pt idx="0">
                  <c:v>1</c:v>
                </c:pt>
                <c:pt idx="1">
                  <c:v>1.6526265748895592</c:v>
                </c:pt>
                <c:pt idx="2">
                  <c:v>1.5664654294813722</c:v>
                </c:pt>
                <c:pt idx="3">
                  <c:v>1.5070560656013299</c:v>
                </c:pt>
                <c:pt idx="4">
                  <c:v>1.9419760719522561</c:v>
                </c:pt>
                <c:pt idx="5">
                  <c:v>1.5991260005043382</c:v>
                </c:pt>
                <c:pt idx="6">
                  <c:v>1.6490440922378609</c:v>
                </c:pt>
                <c:pt idx="7">
                  <c:v>2.364834922621438</c:v>
                </c:pt>
                <c:pt idx="8">
                  <c:v>3.3016725350468379</c:v>
                </c:pt>
                <c:pt idx="9">
                  <c:v>2.979245173763204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1401600"/>
        <c:axId val="1116393984"/>
      </c:lineChart>
      <c:catAx>
        <c:axId val="114140160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tr-TR"/>
          </a:p>
        </c:txPr>
        <c:crossAx val="1116393984"/>
        <c:crosses val="autoZero"/>
        <c:auto val="1"/>
        <c:lblAlgn val="ctr"/>
        <c:lblOffset val="100"/>
        <c:noMultiLvlLbl val="0"/>
      </c:catAx>
      <c:valAx>
        <c:axId val="111639398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4140160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3.5957349081364817E-2"/>
          <c:y val="1.7750801983085457E-2"/>
          <c:w val="0.93070931758530184"/>
          <c:h val="0.13116506270049574"/>
        </c:manualLayout>
      </c:layout>
      <c:overlay val="0"/>
      <c:txPr>
        <a:bodyPr/>
        <a:lstStyle/>
        <a:p>
          <a:pPr>
            <a:defRPr b="1"/>
          </a:pPr>
          <a:endParaRPr lang="tr-T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411295022481998E-2"/>
          <c:y val="0.15325240594925635"/>
          <c:w val="0.90238534607809351"/>
          <c:h val="0.73076771653543304"/>
        </c:manualLayout>
      </c:layout>
      <c:lineChart>
        <c:grouping val="standard"/>
        <c:varyColors val="0"/>
        <c:ser>
          <c:idx val="0"/>
          <c:order val="0"/>
          <c:tx>
            <c:strRef>
              <c:f>'TREND ANALİZİ'!$A$12</c:f>
              <c:strCache>
                <c:ptCount val="1"/>
                <c:pt idx="0">
                  <c:v>DURAN VARLIKLAR</c:v>
                </c:pt>
              </c:strCache>
            </c:strRef>
          </c:tx>
          <c:cat>
            <c:strRef>
              <c:f>'TREND ANALİZİ'!$M$2:$V$2</c:f>
              <c:strCache>
                <c:ptCount val="10"/>
                <c:pt idx="0">
                  <c:v>2009/12</c:v>
                </c:pt>
                <c:pt idx="1">
                  <c:v>2010/12</c:v>
                </c:pt>
                <c:pt idx="2">
                  <c:v>2011/12</c:v>
                </c:pt>
                <c:pt idx="3">
                  <c:v>2012/12</c:v>
                </c:pt>
                <c:pt idx="4">
                  <c:v>2013/12</c:v>
                </c:pt>
                <c:pt idx="5">
                  <c:v>2014/12</c:v>
                </c:pt>
                <c:pt idx="6">
                  <c:v>2015/12</c:v>
                </c:pt>
                <c:pt idx="7">
                  <c:v>2016/12</c:v>
                </c:pt>
                <c:pt idx="8">
                  <c:v>2017/12</c:v>
                </c:pt>
                <c:pt idx="9">
                  <c:v>2018/12</c:v>
                </c:pt>
              </c:strCache>
            </c:strRef>
          </c:cat>
          <c:val>
            <c:numRef>
              <c:f>'TREND ANALİZİ'!$M$12:$V$12</c:f>
              <c:numCache>
                <c:formatCode>0%</c:formatCode>
                <c:ptCount val="10"/>
                <c:pt idx="0">
                  <c:v>1</c:v>
                </c:pt>
                <c:pt idx="1">
                  <c:v>1.0418263281820035</c:v>
                </c:pt>
                <c:pt idx="2">
                  <c:v>1.2813465086623452</c:v>
                </c:pt>
                <c:pt idx="3">
                  <c:v>1.6921490421209322</c:v>
                </c:pt>
                <c:pt idx="4">
                  <c:v>2.5600267281591376</c:v>
                </c:pt>
                <c:pt idx="5">
                  <c:v>3.3626666402595937</c:v>
                </c:pt>
                <c:pt idx="6">
                  <c:v>3.7647703687432679</c:v>
                </c:pt>
                <c:pt idx="7">
                  <c:v>3.9500600235773153</c:v>
                </c:pt>
                <c:pt idx="8">
                  <c:v>4.0053877181002928</c:v>
                </c:pt>
                <c:pt idx="9">
                  <c:v>4.2926922476185245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'TREND ANALİZİ'!$A$50</c:f>
              <c:strCache>
                <c:ptCount val="1"/>
                <c:pt idx="0">
                  <c:v>DEVAMLI SERMAYE</c:v>
                </c:pt>
              </c:strCache>
            </c:strRef>
          </c:tx>
          <c:cat>
            <c:strRef>
              <c:f>'TREND ANALİZİ'!$M$2:$V$2</c:f>
              <c:strCache>
                <c:ptCount val="10"/>
                <c:pt idx="0">
                  <c:v>2009/12</c:v>
                </c:pt>
                <c:pt idx="1">
                  <c:v>2010/12</c:v>
                </c:pt>
                <c:pt idx="2">
                  <c:v>2011/12</c:v>
                </c:pt>
                <c:pt idx="3">
                  <c:v>2012/12</c:v>
                </c:pt>
                <c:pt idx="4">
                  <c:v>2013/12</c:v>
                </c:pt>
                <c:pt idx="5">
                  <c:v>2014/12</c:v>
                </c:pt>
                <c:pt idx="6">
                  <c:v>2015/12</c:v>
                </c:pt>
                <c:pt idx="7">
                  <c:v>2016/12</c:v>
                </c:pt>
                <c:pt idx="8">
                  <c:v>2017/12</c:v>
                </c:pt>
                <c:pt idx="9">
                  <c:v>2018/12</c:v>
                </c:pt>
              </c:strCache>
            </c:strRef>
          </c:cat>
          <c:val>
            <c:numRef>
              <c:f>'TREND ANALİZİ'!$M$50:$V$50</c:f>
              <c:numCache>
                <c:formatCode>0%</c:formatCode>
                <c:ptCount val="10"/>
                <c:pt idx="0">
                  <c:v>1</c:v>
                </c:pt>
                <c:pt idx="1">
                  <c:v>1.0412472580750485</c:v>
                </c:pt>
                <c:pt idx="2">
                  <c:v>1.3084511045116447</c:v>
                </c:pt>
                <c:pt idx="3">
                  <c:v>1.7618563483904937</c:v>
                </c:pt>
                <c:pt idx="4">
                  <c:v>2.206050038667251</c:v>
                </c:pt>
                <c:pt idx="5">
                  <c:v>2.7458387015031969</c:v>
                </c:pt>
                <c:pt idx="6">
                  <c:v>3.4173956220375814</c:v>
                </c:pt>
                <c:pt idx="7">
                  <c:v>3.8108532792416208</c:v>
                </c:pt>
                <c:pt idx="8">
                  <c:v>4.2070523480241508</c:v>
                </c:pt>
                <c:pt idx="9">
                  <c:v>4.9460792064650496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1272576"/>
        <c:axId val="1116396288"/>
      </c:lineChart>
      <c:catAx>
        <c:axId val="114127257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tr-TR"/>
          </a:p>
        </c:txPr>
        <c:crossAx val="1116396288"/>
        <c:crosses val="autoZero"/>
        <c:auto val="1"/>
        <c:lblAlgn val="ctr"/>
        <c:lblOffset val="100"/>
        <c:noMultiLvlLbl val="0"/>
      </c:catAx>
      <c:valAx>
        <c:axId val="111639628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tr-TR"/>
          </a:p>
        </c:txPr>
        <c:crossAx val="11412725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1.8832297502520398E-2"/>
          <c:y val="1.3505030621172356E-2"/>
          <c:w val="0.95739676786754979"/>
          <c:h val="9.7989938757655298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087901109135553E-2"/>
          <c:y val="0.17640055409740446"/>
          <c:w val="0.88219778172889696"/>
          <c:h val="0.69836030912802571"/>
        </c:manualLayout>
      </c:layout>
      <c:lineChart>
        <c:grouping val="standard"/>
        <c:varyColors val="0"/>
        <c:ser>
          <c:idx val="0"/>
          <c:order val="0"/>
          <c:tx>
            <c:strRef>
              <c:f>'TREND ANALİZİ'!$A$23</c:f>
              <c:strCache>
                <c:ptCount val="1"/>
                <c:pt idx="0">
                  <c:v>TOPLAM AKTİFLER</c:v>
                </c:pt>
              </c:strCache>
            </c:strRef>
          </c:tx>
          <c:cat>
            <c:strRef>
              <c:f>'TREND ANALİZİ'!$M$2:$V$2</c:f>
              <c:strCache>
                <c:ptCount val="10"/>
                <c:pt idx="0">
                  <c:v>2009/12</c:v>
                </c:pt>
                <c:pt idx="1">
                  <c:v>2010/12</c:v>
                </c:pt>
                <c:pt idx="2">
                  <c:v>2011/12</c:v>
                </c:pt>
                <c:pt idx="3">
                  <c:v>2012/12</c:v>
                </c:pt>
                <c:pt idx="4">
                  <c:v>2013/12</c:v>
                </c:pt>
                <c:pt idx="5">
                  <c:v>2014/12</c:v>
                </c:pt>
                <c:pt idx="6">
                  <c:v>2015/12</c:v>
                </c:pt>
                <c:pt idx="7">
                  <c:v>2016/12</c:v>
                </c:pt>
                <c:pt idx="8">
                  <c:v>2017/12</c:v>
                </c:pt>
                <c:pt idx="9">
                  <c:v>2018/12</c:v>
                </c:pt>
              </c:strCache>
            </c:strRef>
          </c:cat>
          <c:val>
            <c:numRef>
              <c:f>'TREND ANALİZİ'!$M$23:$V$23</c:f>
              <c:numCache>
                <c:formatCode>0%</c:formatCode>
                <c:ptCount val="10"/>
                <c:pt idx="0">
                  <c:v>1</c:v>
                </c:pt>
                <c:pt idx="1">
                  <c:v>1.3614030258710883</c:v>
                </c:pt>
                <c:pt idx="2">
                  <c:v>1.4435632550885702</c:v>
                </c:pt>
                <c:pt idx="3">
                  <c:v>1.6284272677404488</c:v>
                </c:pt>
                <c:pt idx="4">
                  <c:v>2.0677646874239484</c:v>
                </c:pt>
                <c:pt idx="5">
                  <c:v>2.1453494877976826</c:v>
                </c:pt>
                <c:pt idx="6">
                  <c:v>2.491378129810089</c:v>
                </c:pt>
                <c:pt idx="7">
                  <c:v>3.0536292376711089</c:v>
                </c:pt>
                <c:pt idx="8">
                  <c:v>3.7329398597557111</c:v>
                </c:pt>
                <c:pt idx="9">
                  <c:v>3.9161240827818484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'TREND ANALİZİ'!$A$70</c:f>
              <c:strCache>
                <c:ptCount val="1"/>
                <c:pt idx="0">
                  <c:v>NET DÖNEM KARI/ZARARI</c:v>
                </c:pt>
              </c:strCache>
            </c:strRef>
          </c:tx>
          <c:cat>
            <c:strRef>
              <c:f>'TREND ANALİZİ'!$M$2:$V$2</c:f>
              <c:strCache>
                <c:ptCount val="10"/>
                <c:pt idx="0">
                  <c:v>2009/12</c:v>
                </c:pt>
                <c:pt idx="1">
                  <c:v>2010/12</c:v>
                </c:pt>
                <c:pt idx="2">
                  <c:v>2011/12</c:v>
                </c:pt>
                <c:pt idx="3">
                  <c:v>2012/12</c:v>
                </c:pt>
                <c:pt idx="4">
                  <c:v>2013/12</c:v>
                </c:pt>
                <c:pt idx="5">
                  <c:v>2014/12</c:v>
                </c:pt>
                <c:pt idx="6">
                  <c:v>2015/12</c:v>
                </c:pt>
                <c:pt idx="7">
                  <c:v>2016/12</c:v>
                </c:pt>
                <c:pt idx="8">
                  <c:v>2017/12</c:v>
                </c:pt>
                <c:pt idx="9">
                  <c:v>2018/12</c:v>
                </c:pt>
              </c:strCache>
            </c:strRef>
          </c:cat>
          <c:val>
            <c:numRef>
              <c:f>'TREND ANALİZİ'!$M$70:$V$70</c:f>
              <c:numCache>
                <c:formatCode>0%</c:formatCode>
                <c:ptCount val="10"/>
                <c:pt idx="0">
                  <c:v>1</c:v>
                </c:pt>
                <c:pt idx="1">
                  <c:v>0.90878199886978084</c:v>
                </c:pt>
                <c:pt idx="2">
                  <c:v>1.5255837728970507</c:v>
                </c:pt>
                <c:pt idx="3">
                  <c:v>1.8036483277782613</c:v>
                </c:pt>
                <c:pt idx="4">
                  <c:v>1.4700081272808179</c:v>
                </c:pt>
                <c:pt idx="5">
                  <c:v>1.8021246158542041</c:v>
                </c:pt>
                <c:pt idx="6">
                  <c:v>3.1429494306613006</c:v>
                </c:pt>
                <c:pt idx="7">
                  <c:v>2.2221799990438491</c:v>
                </c:pt>
                <c:pt idx="8">
                  <c:v>4.7078849333942978</c:v>
                </c:pt>
                <c:pt idx="9">
                  <c:v>4.6109079631416172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1273088"/>
        <c:axId val="1141761152"/>
      </c:lineChart>
      <c:catAx>
        <c:axId val="1141273088"/>
        <c:scaling>
          <c:orientation val="minMax"/>
        </c:scaling>
        <c:delete val="0"/>
        <c:axPos val="b"/>
        <c:majorTickMark val="out"/>
        <c:minorTickMark val="none"/>
        <c:tickLblPos val="nextTo"/>
        <c:crossAx val="1141761152"/>
        <c:crosses val="autoZero"/>
        <c:auto val="1"/>
        <c:lblAlgn val="ctr"/>
        <c:lblOffset val="100"/>
        <c:noMultiLvlLbl val="0"/>
      </c:catAx>
      <c:valAx>
        <c:axId val="114176115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412730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1.3779527559055143E-4"/>
          <c:y val="8.4915427238261947E-3"/>
          <c:w val="0.99708442694663169"/>
          <c:h val="0.15894284047827356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252412</xdr:colOff>
      <xdr:row>78</xdr:row>
      <xdr:rowOff>138112</xdr:rowOff>
    </xdr:from>
    <xdr:to>
      <xdr:col>21</xdr:col>
      <xdr:colOff>590550</xdr:colOff>
      <xdr:row>90</xdr:row>
      <xdr:rowOff>71437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219074</xdr:colOff>
      <xdr:row>91</xdr:row>
      <xdr:rowOff>100012</xdr:rowOff>
    </xdr:from>
    <xdr:to>
      <xdr:col>21</xdr:col>
      <xdr:colOff>609599</xdr:colOff>
      <xdr:row>103</xdr:row>
      <xdr:rowOff>80962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171450</xdr:colOff>
      <xdr:row>131</xdr:row>
      <xdr:rowOff>185737</xdr:rowOff>
    </xdr:from>
    <xdr:to>
      <xdr:col>21</xdr:col>
      <xdr:colOff>590550</xdr:colOff>
      <xdr:row>143</xdr:row>
      <xdr:rowOff>71437</xdr:rowOff>
    </xdr:to>
    <xdr:graphicFrame macro="">
      <xdr:nvGraphicFramePr>
        <xdr:cNvPr id="4" name="Grafik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J8"/>
  <sheetViews>
    <sheetView workbookViewId="0">
      <selection activeCell="B7" sqref="B7"/>
    </sheetView>
  </sheetViews>
  <sheetFormatPr defaultColWidth="9.140625" defaultRowHeight="23.25" x14ac:dyDescent="0.35"/>
  <cols>
    <col min="1" max="1" width="9.140625" style="5"/>
    <col min="2" max="2" width="54.7109375" style="5" customWidth="1"/>
    <col min="3" max="16384" width="9.140625" style="5"/>
  </cols>
  <sheetData>
    <row r="2" spans="1:10" ht="28.5" x14ac:dyDescent="0.45">
      <c r="A2" s="7"/>
      <c r="B2" s="62" t="s">
        <v>140</v>
      </c>
      <c r="C2" s="62"/>
      <c r="D2" s="62"/>
      <c r="E2" s="62"/>
      <c r="F2" s="62"/>
      <c r="G2" s="62"/>
      <c r="H2" s="62"/>
      <c r="I2" s="62"/>
      <c r="J2" s="62"/>
    </row>
    <row r="3" spans="1:10" ht="28.5" x14ac:dyDescent="0.45">
      <c r="A3" s="7">
        <v>1</v>
      </c>
      <c r="B3" s="8" t="s">
        <v>75</v>
      </c>
    </row>
    <row r="4" spans="1:10" ht="28.5" x14ac:dyDescent="0.45">
      <c r="A4" s="7">
        <v>2</v>
      </c>
      <c r="B4" s="6" t="s">
        <v>76</v>
      </c>
    </row>
    <row r="5" spans="1:10" ht="28.5" x14ac:dyDescent="0.45">
      <c r="A5" s="7">
        <v>3</v>
      </c>
      <c r="B5" s="6" t="s">
        <v>77</v>
      </c>
    </row>
    <row r="6" spans="1:10" ht="28.5" x14ac:dyDescent="0.45">
      <c r="A6" s="7">
        <v>4</v>
      </c>
      <c r="B6" s="8" t="s">
        <v>80</v>
      </c>
    </row>
    <row r="7" spans="1:10" ht="28.5" x14ac:dyDescent="0.45">
      <c r="A7" s="7">
        <v>5</v>
      </c>
      <c r="B7" s="8" t="s">
        <v>139</v>
      </c>
    </row>
    <row r="8" spans="1:10" ht="28.5" x14ac:dyDescent="0.45">
      <c r="A8" s="7"/>
      <c r="B8" s="7"/>
    </row>
  </sheetData>
  <mergeCells count="1">
    <mergeCell ref="B2:J2"/>
  </mergeCells>
  <hyperlinks>
    <hyperlink ref="B3" location="BİLANÇO!A1" display="BİLANÇO"/>
    <hyperlink ref="B4" location="'GELİR TABLOSU'!A1" display="GELİR TABLOSU"/>
    <hyperlink ref="B5" location="'YATAY ANALİZ SONUCU'!A1" display="YATAY ANALİZ SONUCU"/>
    <hyperlink ref="B6" location="'TREND ANALİZİ'!A1" display="TREND ANALİZİ"/>
    <hyperlink ref="B7" location="'ORAN ANALİZİ'!A1" display="ORAN ANALİZİ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49"/>
  <sheetViews>
    <sheetView workbookViewId="0"/>
  </sheetViews>
  <sheetFormatPr defaultRowHeight="15" x14ac:dyDescent="0.25"/>
  <cols>
    <col min="1" max="1" width="78" bestFit="1" customWidth="1"/>
    <col min="2" max="11" width="11.7109375" bestFit="1" customWidth="1"/>
  </cols>
  <sheetData>
    <row r="1" spans="1:11" x14ac:dyDescent="0.25">
      <c r="B1" t="s">
        <v>0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</row>
    <row r="2" spans="1:11" x14ac:dyDescent="0.25"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</row>
    <row r="3" spans="1:11" x14ac:dyDescent="0.25">
      <c r="A3" s="1" t="s">
        <v>2</v>
      </c>
      <c r="B3" s="4">
        <v>5780050</v>
      </c>
      <c r="C3" s="4">
        <v>9288938</v>
      </c>
      <c r="D3" s="4">
        <v>9064638</v>
      </c>
      <c r="E3" s="4">
        <v>9129259</v>
      </c>
      <c r="F3" s="4">
        <v>9764538</v>
      </c>
      <c r="G3" s="4">
        <v>6991378</v>
      </c>
      <c r="H3" s="4">
        <v>8742285</v>
      </c>
      <c r="I3" s="4">
        <v>13667060</v>
      </c>
      <c r="J3" s="4">
        <v>20366024</v>
      </c>
      <c r="K3" s="4">
        <v>20962205</v>
      </c>
    </row>
    <row r="4" spans="1:11" x14ac:dyDescent="0.25">
      <c r="A4" s="2" t="s">
        <v>3</v>
      </c>
      <c r="B4" s="4">
        <v>3149016</v>
      </c>
      <c r="C4" s="4">
        <v>5958462</v>
      </c>
      <c r="D4" s="4">
        <v>1243478</v>
      </c>
      <c r="E4" s="4">
        <v>3248806</v>
      </c>
      <c r="F4" s="4">
        <v>3663114</v>
      </c>
      <c r="G4" s="4">
        <v>3898396</v>
      </c>
      <c r="H4" s="4">
        <v>3027546</v>
      </c>
      <c r="I4" s="4">
        <v>6050721</v>
      </c>
      <c r="J4" s="4">
        <v>8802069</v>
      </c>
      <c r="K4" s="4">
        <v>5982828</v>
      </c>
    </row>
    <row r="5" spans="1:11" x14ac:dyDescent="0.25">
      <c r="A5" s="2" t="s">
        <v>5</v>
      </c>
      <c r="B5" s="4">
        <v>709799</v>
      </c>
      <c r="C5" s="4">
        <v>764507</v>
      </c>
      <c r="D5" s="4">
        <v>3543561</v>
      </c>
      <c r="E5" s="4">
        <v>2083572</v>
      </c>
      <c r="F5" s="4">
        <v>1956634</v>
      </c>
      <c r="G5" s="4">
        <v>169835</v>
      </c>
      <c r="H5" s="4">
        <v>2539832</v>
      </c>
      <c r="I5" s="4">
        <v>3180282</v>
      </c>
      <c r="J5" s="4">
        <v>5027033</v>
      </c>
      <c r="K5" s="4">
        <v>5428738</v>
      </c>
    </row>
    <row r="6" spans="1:11" x14ac:dyDescent="0.25">
      <c r="A6" s="2" t="s">
        <v>6</v>
      </c>
      <c r="B6" s="4">
        <v>444</v>
      </c>
      <c r="C6" s="4">
        <v>208</v>
      </c>
      <c r="D6" s="4">
        <v>1355</v>
      </c>
      <c r="E6" s="4">
        <v>0</v>
      </c>
      <c r="F6" s="4">
        <v>0</v>
      </c>
      <c r="G6" s="4">
        <v>64606</v>
      </c>
      <c r="H6" s="4">
        <v>18845</v>
      </c>
      <c r="I6" s="4">
        <v>34731</v>
      </c>
      <c r="J6" s="4">
        <v>346909</v>
      </c>
      <c r="K6" s="4">
        <v>175532</v>
      </c>
    </row>
    <row r="7" spans="1:11" x14ac:dyDescent="0.25">
      <c r="A7" s="2" t="s">
        <v>7</v>
      </c>
      <c r="B7" s="4">
        <v>16019</v>
      </c>
      <c r="C7" s="4">
        <v>17457</v>
      </c>
      <c r="D7" s="4">
        <v>20430</v>
      </c>
      <c r="E7" s="4">
        <v>38078</v>
      </c>
      <c r="F7" s="4">
        <v>38933</v>
      </c>
      <c r="G7" s="4">
        <v>30866</v>
      </c>
      <c r="H7" s="4">
        <v>25815</v>
      </c>
      <c r="I7" s="4">
        <v>25626</v>
      </c>
      <c r="J7" s="4">
        <v>84267</v>
      </c>
      <c r="K7" s="4">
        <v>29048</v>
      </c>
    </row>
    <row r="8" spans="1:11" x14ac:dyDescent="0.25">
      <c r="A8" s="2" t="s">
        <v>8</v>
      </c>
      <c r="B8" s="4">
        <v>1522493</v>
      </c>
      <c r="C8" s="4">
        <v>1969598</v>
      </c>
      <c r="D8" s="4">
        <v>3659228</v>
      </c>
      <c r="E8" s="4">
        <v>3124242</v>
      </c>
      <c r="F8" s="4">
        <v>3456300</v>
      </c>
      <c r="G8" s="4">
        <v>2370534</v>
      </c>
      <c r="H8" s="4">
        <v>2102161</v>
      </c>
      <c r="I8" s="4">
        <v>3608439</v>
      </c>
      <c r="J8" s="4">
        <v>5291090</v>
      </c>
      <c r="K8" s="4">
        <v>6764745</v>
      </c>
    </row>
    <row r="9" spans="1:11" x14ac:dyDescent="0.25">
      <c r="A9" s="2" t="s">
        <v>9</v>
      </c>
      <c r="B9" s="4">
        <v>0</v>
      </c>
      <c r="C9" s="4">
        <v>0</v>
      </c>
      <c r="D9" s="4">
        <v>0</v>
      </c>
      <c r="E9" s="4">
        <v>66634</v>
      </c>
      <c r="F9" s="4">
        <v>198693</v>
      </c>
      <c r="G9" s="4">
        <v>124031</v>
      </c>
      <c r="H9" s="4">
        <v>107775</v>
      </c>
      <c r="I9" s="4">
        <v>97903</v>
      </c>
      <c r="J9" s="4">
        <v>62397</v>
      </c>
      <c r="K9" s="4">
        <v>108689</v>
      </c>
    </row>
    <row r="10" spans="1:11" x14ac:dyDescent="0.25">
      <c r="A10" s="2" t="s">
        <v>10</v>
      </c>
      <c r="B10" s="4">
        <v>0</v>
      </c>
      <c r="C10" s="4">
        <v>0</v>
      </c>
      <c r="D10" s="4">
        <v>0</v>
      </c>
      <c r="E10" s="4">
        <v>183598</v>
      </c>
      <c r="F10" s="4">
        <v>1330</v>
      </c>
      <c r="G10" s="4">
        <v>1235</v>
      </c>
      <c r="H10" s="4">
        <v>4317</v>
      </c>
      <c r="I10" s="4">
        <v>95928</v>
      </c>
      <c r="J10" s="4">
        <v>0</v>
      </c>
      <c r="K10" s="4">
        <v>0</v>
      </c>
    </row>
    <row r="11" spans="1:11" x14ac:dyDescent="0.25">
      <c r="A11" s="2" t="s">
        <v>11</v>
      </c>
      <c r="B11" s="4">
        <v>381539</v>
      </c>
      <c r="C11" s="4">
        <v>578706</v>
      </c>
      <c r="D11" s="4">
        <v>583643</v>
      </c>
      <c r="E11" s="4">
        <v>371565</v>
      </c>
      <c r="F11" s="4">
        <v>449534</v>
      </c>
      <c r="G11" s="4">
        <v>331875</v>
      </c>
      <c r="H11" s="4">
        <v>915994</v>
      </c>
      <c r="I11" s="4">
        <v>573430</v>
      </c>
      <c r="J11" s="4">
        <v>752259</v>
      </c>
      <c r="K11" s="4">
        <v>2472625</v>
      </c>
    </row>
    <row r="12" spans="1:11" x14ac:dyDescent="0.25">
      <c r="A12" s="1" t="s">
        <v>12</v>
      </c>
      <c r="B12" s="4">
        <v>4443254</v>
      </c>
      <c r="C12" s="4">
        <v>4629099</v>
      </c>
      <c r="D12" s="4">
        <v>5693348</v>
      </c>
      <c r="E12" s="4">
        <v>7518648</v>
      </c>
      <c r="F12" s="4">
        <v>11374849</v>
      </c>
      <c r="G12" s="4">
        <v>14941182</v>
      </c>
      <c r="H12" s="4">
        <v>16727831</v>
      </c>
      <c r="I12" s="4">
        <v>17551120</v>
      </c>
      <c r="J12" s="4">
        <v>17796955</v>
      </c>
      <c r="K12" s="4">
        <v>19073522</v>
      </c>
    </row>
    <row r="13" spans="1:11" x14ac:dyDescent="0.25">
      <c r="A13" s="2" t="s">
        <v>4</v>
      </c>
      <c r="B13" s="4">
        <v>78581</v>
      </c>
      <c r="C13" s="4">
        <v>90437</v>
      </c>
      <c r="D13" s="4">
        <v>83720</v>
      </c>
      <c r="E13" s="4">
        <v>3999</v>
      </c>
      <c r="F13" s="4">
        <v>4000</v>
      </c>
      <c r="G13" s="4">
        <v>4000</v>
      </c>
      <c r="H13" s="4">
        <v>4000</v>
      </c>
      <c r="I13" s="4">
        <v>4000</v>
      </c>
      <c r="J13" s="4">
        <v>9000</v>
      </c>
      <c r="K13" s="4">
        <v>0</v>
      </c>
    </row>
    <row r="14" spans="1:11" x14ac:dyDescent="0.25">
      <c r="A14" s="2" t="s">
        <v>5</v>
      </c>
      <c r="B14" s="4">
        <v>1993</v>
      </c>
      <c r="C14" s="4">
        <v>8846</v>
      </c>
      <c r="D14" s="4">
        <v>7448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25">
      <c r="A15" s="2" t="s">
        <v>6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250027</v>
      </c>
      <c r="I15" s="4">
        <v>368882</v>
      </c>
      <c r="J15" s="4">
        <v>100560</v>
      </c>
      <c r="K15" s="4">
        <v>168266</v>
      </c>
    </row>
    <row r="16" spans="1:11" x14ac:dyDescent="0.25">
      <c r="A16" s="2" t="s">
        <v>13</v>
      </c>
      <c r="B16" s="4">
        <v>0</v>
      </c>
      <c r="C16" s="4">
        <v>5401</v>
      </c>
      <c r="D16" s="4">
        <v>23266</v>
      </c>
      <c r="E16" s="4">
        <v>793862</v>
      </c>
      <c r="F16" s="4">
        <v>804168</v>
      </c>
      <c r="G16" s="4">
        <v>726494</v>
      </c>
      <c r="H16" s="4">
        <v>762217</v>
      </c>
      <c r="I16" s="4">
        <v>923994</v>
      </c>
      <c r="J16" s="4">
        <v>1134364</v>
      </c>
      <c r="K16" s="4">
        <v>1266334</v>
      </c>
    </row>
    <row r="17" spans="1:11" x14ac:dyDescent="0.25">
      <c r="A17" s="2" t="s">
        <v>14</v>
      </c>
      <c r="B17" s="4">
        <v>5423</v>
      </c>
      <c r="C17" s="4">
        <v>5423</v>
      </c>
      <c r="D17" s="4">
        <v>4621</v>
      </c>
      <c r="E17" s="4">
        <v>4621</v>
      </c>
      <c r="F17" s="4">
        <v>4621</v>
      </c>
      <c r="G17" s="4">
        <v>4621</v>
      </c>
      <c r="H17" s="4">
        <v>4621</v>
      </c>
      <c r="I17" s="4">
        <v>4621</v>
      </c>
      <c r="J17" s="4">
        <v>4621</v>
      </c>
      <c r="K17" s="4">
        <v>4621</v>
      </c>
    </row>
    <row r="18" spans="1:11" x14ac:dyDescent="0.25">
      <c r="A18" s="2" t="s">
        <v>15</v>
      </c>
      <c r="B18" s="4">
        <v>3572723</v>
      </c>
      <c r="C18" s="4">
        <v>3640712</v>
      </c>
      <c r="D18" s="4">
        <v>4088907</v>
      </c>
      <c r="E18" s="4">
        <v>5846115</v>
      </c>
      <c r="F18" s="4">
        <v>8321563</v>
      </c>
      <c r="G18" s="4">
        <v>10663393</v>
      </c>
      <c r="H18" s="4">
        <v>11479744</v>
      </c>
      <c r="I18" s="4">
        <v>11741476</v>
      </c>
      <c r="J18" s="4">
        <v>12303437</v>
      </c>
      <c r="K18" s="4">
        <v>12339167</v>
      </c>
    </row>
    <row r="19" spans="1:11" x14ac:dyDescent="0.25">
      <c r="A19" s="2" t="s">
        <v>16</v>
      </c>
      <c r="B19" s="4">
        <v>122779</v>
      </c>
      <c r="C19" s="4">
        <v>111888</v>
      </c>
      <c r="D19" s="4">
        <v>102435</v>
      </c>
      <c r="E19" s="4">
        <v>39904</v>
      </c>
      <c r="F19" s="4">
        <v>39367</v>
      </c>
      <c r="G19" s="4">
        <v>60569</v>
      </c>
      <c r="H19" s="4">
        <v>59409</v>
      </c>
      <c r="I19" s="4">
        <v>55106</v>
      </c>
      <c r="J19" s="4">
        <v>65187</v>
      </c>
      <c r="K19" s="4">
        <v>58185</v>
      </c>
    </row>
    <row r="20" spans="1:11" x14ac:dyDescent="0.25">
      <c r="A20" s="2" t="s">
        <v>17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25">
      <c r="A21" s="2" t="s">
        <v>18</v>
      </c>
      <c r="B21" s="4">
        <v>0</v>
      </c>
      <c r="C21" s="4">
        <v>0</v>
      </c>
      <c r="D21" s="4">
        <v>0</v>
      </c>
      <c r="E21" s="4">
        <v>139216</v>
      </c>
      <c r="F21" s="4">
        <v>1330197</v>
      </c>
      <c r="G21" s="4">
        <v>2623134</v>
      </c>
      <c r="H21" s="4">
        <v>3202503</v>
      </c>
      <c r="I21" s="4">
        <v>3227031</v>
      </c>
      <c r="J21" s="4">
        <v>3067871</v>
      </c>
      <c r="K21" s="4">
        <v>3566132</v>
      </c>
    </row>
    <row r="22" spans="1:11" x14ac:dyDescent="0.25">
      <c r="A22" s="2" t="s">
        <v>9</v>
      </c>
      <c r="B22" s="4">
        <v>0</v>
      </c>
      <c r="C22" s="4">
        <v>0</v>
      </c>
      <c r="D22" s="4">
        <v>0</v>
      </c>
      <c r="E22" s="4">
        <v>272363</v>
      </c>
      <c r="F22" s="4">
        <v>405292</v>
      </c>
      <c r="G22" s="4">
        <v>260314</v>
      </c>
      <c r="H22" s="4">
        <v>179695</v>
      </c>
      <c r="I22" s="4">
        <v>238352</v>
      </c>
      <c r="J22" s="4">
        <v>99276</v>
      </c>
      <c r="K22" s="4">
        <v>378000</v>
      </c>
    </row>
    <row r="23" spans="1:11" x14ac:dyDescent="0.25">
      <c r="A23" s="3" t="s">
        <v>19</v>
      </c>
      <c r="B23" s="4">
        <v>10223304</v>
      </c>
      <c r="C23" s="4">
        <v>13918037</v>
      </c>
      <c r="D23" s="4">
        <v>14757986</v>
      </c>
      <c r="E23" s="4">
        <v>16647907</v>
      </c>
      <c r="F23" s="4">
        <v>21139387</v>
      </c>
      <c r="G23" s="4">
        <v>21932560</v>
      </c>
      <c r="H23" s="4">
        <v>25470116</v>
      </c>
      <c r="I23" s="4">
        <v>31218180</v>
      </c>
      <c r="J23" s="4">
        <v>38162979</v>
      </c>
      <c r="K23" s="4">
        <v>40035727</v>
      </c>
    </row>
    <row r="24" spans="1:11" x14ac:dyDescent="0.25">
      <c r="A24" s="1" t="s">
        <v>20</v>
      </c>
      <c r="B24" s="4">
        <v>5353550</v>
      </c>
      <c r="C24" s="4">
        <v>8847419</v>
      </c>
      <c r="D24" s="4">
        <v>8386151</v>
      </c>
      <c r="E24" s="4">
        <v>8068100</v>
      </c>
      <c r="F24" s="4">
        <v>10396466</v>
      </c>
      <c r="G24" s="4">
        <v>8561001</v>
      </c>
      <c r="H24" s="4">
        <v>8828240</v>
      </c>
      <c r="I24" s="4">
        <v>12660262</v>
      </c>
      <c r="J24" s="4">
        <v>17675669</v>
      </c>
      <c r="K24" s="4">
        <v>15949538</v>
      </c>
    </row>
    <row r="25" spans="1:11" x14ac:dyDescent="0.25">
      <c r="A25" s="2" t="s">
        <v>21</v>
      </c>
      <c r="B25" s="4">
        <v>1516521</v>
      </c>
      <c r="C25" s="4">
        <v>2275340</v>
      </c>
      <c r="D25" s="4">
        <v>929364</v>
      </c>
      <c r="E25" s="4">
        <v>551905</v>
      </c>
      <c r="F25" s="4">
        <v>909587</v>
      </c>
      <c r="G25" s="4">
        <v>40248</v>
      </c>
      <c r="H25" s="4">
        <v>94023</v>
      </c>
      <c r="I25" s="4">
        <v>385524</v>
      </c>
      <c r="J25" s="4">
        <v>340875</v>
      </c>
      <c r="K25" s="4">
        <v>1141869</v>
      </c>
    </row>
    <row r="26" spans="1:11" x14ac:dyDescent="0.25">
      <c r="A26" s="2" t="s">
        <v>22</v>
      </c>
      <c r="B26" s="4">
        <v>117400</v>
      </c>
      <c r="C26" s="4">
        <v>134583</v>
      </c>
      <c r="D26" s="4">
        <v>206901</v>
      </c>
      <c r="E26" s="4">
        <v>152455</v>
      </c>
      <c r="F26" s="4">
        <v>165084</v>
      </c>
      <c r="G26" s="4">
        <v>737056</v>
      </c>
      <c r="H26" s="4">
        <v>1777358</v>
      </c>
      <c r="I26" s="4">
        <v>1572434</v>
      </c>
      <c r="J26" s="4">
        <v>4932839</v>
      </c>
      <c r="K26" s="4">
        <v>2971529</v>
      </c>
    </row>
    <row r="27" spans="1:11" x14ac:dyDescent="0.25">
      <c r="A27" s="2" t="s">
        <v>23</v>
      </c>
      <c r="B27" s="4">
        <v>2327828</v>
      </c>
      <c r="C27" s="4">
        <v>4885271</v>
      </c>
      <c r="D27" s="4">
        <v>5548220</v>
      </c>
      <c r="E27" s="4">
        <v>5064230</v>
      </c>
      <c r="F27" s="4">
        <v>6793651</v>
      </c>
      <c r="G27" s="4">
        <v>5610001</v>
      </c>
      <c r="H27" s="4">
        <v>3860567</v>
      </c>
      <c r="I27" s="4">
        <v>6987843</v>
      </c>
      <c r="J27" s="4">
        <v>8213166</v>
      </c>
      <c r="K27" s="4">
        <v>7496141</v>
      </c>
    </row>
    <row r="28" spans="1:11" x14ac:dyDescent="0.25">
      <c r="A28" s="2" t="s">
        <v>6</v>
      </c>
      <c r="B28" s="4">
        <v>5196</v>
      </c>
      <c r="C28" s="4">
        <v>929</v>
      </c>
      <c r="D28" s="4">
        <v>114</v>
      </c>
      <c r="E28" s="4">
        <v>0</v>
      </c>
      <c r="F28" s="4">
        <v>0</v>
      </c>
      <c r="G28" s="4">
        <v>68</v>
      </c>
      <c r="H28" s="4">
        <v>40379</v>
      </c>
      <c r="I28" s="4">
        <v>29454</v>
      </c>
      <c r="J28" s="4">
        <v>177137</v>
      </c>
      <c r="K28" s="4">
        <v>236050</v>
      </c>
    </row>
    <row r="29" spans="1:11" x14ac:dyDescent="0.25">
      <c r="A29" s="2" t="s">
        <v>24</v>
      </c>
      <c r="B29" s="4">
        <v>2180</v>
      </c>
      <c r="C29" s="4">
        <v>2992</v>
      </c>
      <c r="D29" s="4">
        <v>5324</v>
      </c>
      <c r="E29" s="4">
        <v>53934</v>
      </c>
      <c r="F29" s="4">
        <v>65524</v>
      </c>
      <c r="G29" s="4">
        <v>93297</v>
      </c>
      <c r="H29" s="4">
        <v>70129</v>
      </c>
      <c r="I29" s="4">
        <v>92442</v>
      </c>
      <c r="J29" s="4">
        <v>119833</v>
      </c>
      <c r="K29" s="4">
        <v>127500</v>
      </c>
    </row>
    <row r="30" spans="1:11" x14ac:dyDescent="0.25">
      <c r="A30" s="2" t="s">
        <v>25</v>
      </c>
      <c r="B30" s="4">
        <v>0</v>
      </c>
      <c r="C30" s="4">
        <v>0</v>
      </c>
      <c r="D30" s="4">
        <v>0</v>
      </c>
      <c r="E30" s="4">
        <v>11489</v>
      </c>
      <c r="F30" s="4">
        <v>9563</v>
      </c>
      <c r="G30" s="4">
        <v>10282</v>
      </c>
      <c r="H30" s="4">
        <v>31757</v>
      </c>
      <c r="I30" s="4">
        <v>27953</v>
      </c>
      <c r="J30" s="4">
        <v>36797</v>
      </c>
      <c r="K30" s="4">
        <v>39300</v>
      </c>
    </row>
    <row r="31" spans="1:11" x14ac:dyDescent="0.25">
      <c r="A31" s="2" t="s">
        <v>26</v>
      </c>
      <c r="B31" s="4">
        <v>58426</v>
      </c>
      <c r="C31" s="4">
        <v>69944</v>
      </c>
      <c r="D31" s="4">
        <v>85116</v>
      </c>
      <c r="E31" s="4">
        <v>222167</v>
      </c>
      <c r="F31" s="4">
        <v>6178</v>
      </c>
      <c r="G31" s="4">
        <v>5147</v>
      </c>
      <c r="H31" s="4">
        <v>133346</v>
      </c>
      <c r="I31" s="4">
        <v>141217</v>
      </c>
      <c r="J31" s="4">
        <v>21296</v>
      </c>
      <c r="K31" s="4">
        <v>98749</v>
      </c>
    </row>
    <row r="32" spans="1:11" x14ac:dyDescent="0.25">
      <c r="A32" s="2" t="s">
        <v>27</v>
      </c>
      <c r="B32" s="4">
        <v>0</v>
      </c>
      <c r="C32" s="4">
        <v>0</v>
      </c>
      <c r="D32" s="4">
        <v>0</v>
      </c>
      <c r="E32" s="4">
        <v>15381</v>
      </c>
      <c r="F32" s="4">
        <v>10656</v>
      </c>
      <c r="G32" s="4">
        <v>18701</v>
      </c>
      <c r="H32" s="4">
        <v>23111</v>
      </c>
      <c r="I32" s="4">
        <v>15417</v>
      </c>
      <c r="J32" s="4">
        <v>20428</v>
      </c>
      <c r="K32" s="4">
        <v>4878</v>
      </c>
    </row>
    <row r="33" spans="1:11" x14ac:dyDescent="0.25">
      <c r="A33" s="2" t="s">
        <v>28</v>
      </c>
      <c r="B33" s="4">
        <v>82606</v>
      </c>
      <c r="C33" s="4">
        <v>245821</v>
      </c>
      <c r="D33" s="4">
        <v>63182</v>
      </c>
      <c r="E33" s="4">
        <v>55450</v>
      </c>
      <c r="F33" s="4">
        <v>363747</v>
      </c>
      <c r="G33" s="4">
        <v>108824</v>
      </c>
      <c r="H33" s="4">
        <v>70604</v>
      </c>
      <c r="I33" s="4">
        <v>65056</v>
      </c>
      <c r="J33" s="4">
        <v>89924</v>
      </c>
      <c r="K33" s="4">
        <v>80345</v>
      </c>
    </row>
    <row r="34" spans="1:11" x14ac:dyDescent="0.25">
      <c r="A34" s="2" t="s">
        <v>29</v>
      </c>
      <c r="B34" s="4">
        <v>1222092</v>
      </c>
      <c r="C34" s="4">
        <v>1222149</v>
      </c>
      <c r="D34" s="4">
        <v>1536946</v>
      </c>
      <c r="E34" s="4">
        <v>1941089</v>
      </c>
      <c r="F34" s="4">
        <v>2072476</v>
      </c>
      <c r="G34" s="4">
        <v>1937377</v>
      </c>
      <c r="H34" s="4">
        <v>2726966</v>
      </c>
      <c r="I34" s="4">
        <v>3342922</v>
      </c>
      <c r="J34" s="4">
        <v>3723374</v>
      </c>
      <c r="K34" s="4">
        <v>3753177</v>
      </c>
    </row>
    <row r="35" spans="1:11" x14ac:dyDescent="0.25">
      <c r="A35" s="1" t="s">
        <v>30</v>
      </c>
      <c r="B35" s="4">
        <v>1090212</v>
      </c>
      <c r="C35" s="4">
        <v>1169462</v>
      </c>
      <c r="D35" s="4">
        <v>1966177</v>
      </c>
      <c r="E35" s="4">
        <v>3690223</v>
      </c>
      <c r="F35" s="4">
        <v>5604407</v>
      </c>
      <c r="G35" s="4">
        <v>7158929</v>
      </c>
      <c r="H35" s="4">
        <v>8273427</v>
      </c>
      <c r="I35" s="4">
        <v>10390885</v>
      </c>
      <c r="J35" s="4">
        <v>10009649</v>
      </c>
      <c r="K35" s="4">
        <v>14140360</v>
      </c>
    </row>
    <row r="36" spans="1:11" x14ac:dyDescent="0.25">
      <c r="A36" s="2" t="s">
        <v>31</v>
      </c>
      <c r="B36" s="4">
        <v>520593</v>
      </c>
      <c r="C36" s="4">
        <v>525867</v>
      </c>
      <c r="D36" s="4">
        <v>1211553</v>
      </c>
      <c r="E36" s="4">
        <v>3539773</v>
      </c>
      <c r="F36" s="4">
        <v>5447345</v>
      </c>
      <c r="G36" s="4">
        <v>6977706</v>
      </c>
      <c r="H36" s="4">
        <v>8048039</v>
      </c>
      <c r="I36" s="4">
        <v>10176307</v>
      </c>
      <c r="J36" s="4">
        <v>9777270</v>
      </c>
      <c r="K36" s="4">
        <v>13836142</v>
      </c>
    </row>
    <row r="37" spans="1:11" x14ac:dyDescent="0.25">
      <c r="A37" s="2" t="s">
        <v>32</v>
      </c>
      <c r="B37" s="4">
        <v>98815</v>
      </c>
      <c r="C37" s="4">
        <v>103968</v>
      </c>
      <c r="D37" s="4">
        <v>105402</v>
      </c>
      <c r="E37" s="4">
        <v>144126</v>
      </c>
      <c r="F37" s="4">
        <v>152003</v>
      </c>
      <c r="G37" s="4">
        <v>176023</v>
      </c>
      <c r="H37" s="4">
        <v>193973</v>
      </c>
      <c r="I37" s="4">
        <v>207415</v>
      </c>
      <c r="J37" s="4">
        <v>223734</v>
      </c>
      <c r="K37" s="4">
        <v>257392</v>
      </c>
    </row>
    <row r="38" spans="1:11" x14ac:dyDescent="0.25">
      <c r="A38" s="2" t="s">
        <v>33</v>
      </c>
      <c r="B38" s="4">
        <v>196754</v>
      </c>
      <c r="C38" s="4">
        <v>191669</v>
      </c>
      <c r="D38" s="4">
        <v>231062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</row>
    <row r="39" spans="1:11" x14ac:dyDescent="0.25">
      <c r="A39" s="2" t="s">
        <v>34</v>
      </c>
      <c r="B39" s="4">
        <v>274050</v>
      </c>
      <c r="C39" s="4">
        <v>347432</v>
      </c>
      <c r="D39" s="4">
        <v>417600</v>
      </c>
      <c r="E39" s="4">
        <v>6324</v>
      </c>
      <c r="F39" s="4">
        <v>5059</v>
      </c>
      <c r="G39" s="4">
        <v>2061</v>
      </c>
      <c r="H39" s="4">
        <v>1611</v>
      </c>
      <c r="I39" s="4">
        <v>1389</v>
      </c>
      <c r="J39" s="4">
        <v>1169</v>
      </c>
      <c r="K39" s="4">
        <v>951</v>
      </c>
    </row>
    <row r="40" spans="1:11" x14ac:dyDescent="0.25">
      <c r="A40" s="1" t="s">
        <v>35</v>
      </c>
      <c r="B40" s="4">
        <v>3779542</v>
      </c>
      <c r="C40" s="4">
        <v>3901156</v>
      </c>
      <c r="D40" s="4">
        <v>4405658</v>
      </c>
      <c r="E40" s="4">
        <v>4889584</v>
      </c>
      <c r="F40" s="4">
        <v>5138514</v>
      </c>
      <c r="G40" s="4">
        <v>6212630</v>
      </c>
      <c r="H40" s="4">
        <v>8368449</v>
      </c>
      <c r="I40" s="4">
        <v>8167033</v>
      </c>
      <c r="J40" s="4">
        <v>10477661</v>
      </c>
      <c r="K40" s="4">
        <v>9945829</v>
      </c>
    </row>
    <row r="41" spans="1:11" x14ac:dyDescent="0.25">
      <c r="A41" s="3" t="s">
        <v>36</v>
      </c>
      <c r="B41" s="4">
        <v>3750698</v>
      </c>
      <c r="C41" s="4">
        <v>3868278</v>
      </c>
      <c r="D41" s="4">
        <v>4369991</v>
      </c>
      <c r="E41" s="4">
        <v>4846672</v>
      </c>
      <c r="F41" s="4">
        <v>5093602</v>
      </c>
      <c r="G41" s="4">
        <v>6156716</v>
      </c>
      <c r="H41" s="4">
        <v>8305109</v>
      </c>
      <c r="I41" s="4">
        <v>8088386</v>
      </c>
      <c r="J41" s="4">
        <v>10373347</v>
      </c>
      <c r="K41" s="4">
        <v>9824629</v>
      </c>
    </row>
    <row r="42" spans="1:11" x14ac:dyDescent="0.25">
      <c r="A42" s="2" t="s">
        <v>37</v>
      </c>
      <c r="B42" s="4">
        <v>250419</v>
      </c>
      <c r="C42" s="4">
        <v>250419</v>
      </c>
      <c r="D42" s="4">
        <v>250419</v>
      </c>
      <c r="E42" s="4">
        <v>250419</v>
      </c>
      <c r="F42" s="4">
        <v>250419</v>
      </c>
      <c r="G42" s="4">
        <v>250419</v>
      </c>
      <c r="H42" s="4">
        <v>250419</v>
      </c>
      <c r="I42" s="4">
        <v>250419</v>
      </c>
      <c r="J42" s="4">
        <v>250419</v>
      </c>
      <c r="K42" s="4">
        <v>250419</v>
      </c>
    </row>
    <row r="43" spans="1:11" x14ac:dyDescent="0.25">
      <c r="A43" s="2" t="s">
        <v>38</v>
      </c>
      <c r="B43" s="4">
        <v>1344243</v>
      </c>
      <c r="C43" s="4">
        <v>1344243</v>
      </c>
      <c r="D43" s="4">
        <v>1344243</v>
      </c>
      <c r="E43" s="4">
        <v>1344243</v>
      </c>
      <c r="F43" s="4">
        <v>1344243</v>
      </c>
      <c r="G43" s="4">
        <v>1344243</v>
      </c>
      <c r="H43" s="4">
        <v>1344243</v>
      </c>
      <c r="I43" s="4">
        <v>1344243</v>
      </c>
      <c r="J43" s="4">
        <v>1344243</v>
      </c>
      <c r="K43" s="4">
        <v>1344243</v>
      </c>
    </row>
    <row r="44" spans="1:11" x14ac:dyDescent="0.25">
      <c r="A44" s="2" t="s">
        <v>39</v>
      </c>
      <c r="B44" s="4">
        <v>0</v>
      </c>
      <c r="C44" s="4">
        <v>0</v>
      </c>
      <c r="D44" s="4">
        <v>0</v>
      </c>
      <c r="E44" s="4">
        <v>-7008</v>
      </c>
      <c r="F44" s="4">
        <v>-2672</v>
      </c>
      <c r="G44" s="4">
        <v>-11186</v>
      </c>
      <c r="H44" s="4">
        <v>-3622</v>
      </c>
      <c r="I44" s="4">
        <v>-7986</v>
      </c>
      <c r="J44" s="4">
        <v>-3361</v>
      </c>
      <c r="K44" s="4">
        <v>3478</v>
      </c>
    </row>
    <row r="45" spans="1:11" x14ac:dyDescent="0.25">
      <c r="A45" s="2" t="s">
        <v>40</v>
      </c>
      <c r="B45" s="4">
        <v>0</v>
      </c>
      <c r="C45" s="4">
        <v>0</v>
      </c>
      <c r="D45" s="4">
        <v>0</v>
      </c>
      <c r="E45" s="4">
        <v>47554</v>
      </c>
      <c r="F45" s="4">
        <v>57039</v>
      </c>
      <c r="G45" s="4">
        <v>65867</v>
      </c>
      <c r="H45" s="4">
        <v>-410631</v>
      </c>
      <c r="I45" s="4">
        <v>-986870</v>
      </c>
      <c r="J45" s="4">
        <v>-960973</v>
      </c>
      <c r="K45" s="4">
        <v>-1822867</v>
      </c>
    </row>
    <row r="46" spans="1:11" x14ac:dyDescent="0.25">
      <c r="A46" s="2" t="s">
        <v>41</v>
      </c>
      <c r="B46" s="4">
        <v>188797</v>
      </c>
      <c r="C46" s="4">
        <v>188797</v>
      </c>
      <c r="D46" s="4">
        <v>198605</v>
      </c>
      <c r="E46" s="4">
        <v>223321</v>
      </c>
      <c r="F46" s="4">
        <v>221417</v>
      </c>
      <c r="G46" s="4">
        <v>163401</v>
      </c>
      <c r="H46" s="4">
        <v>163401</v>
      </c>
      <c r="I46" s="4">
        <v>331337</v>
      </c>
      <c r="J46" s="4">
        <v>279668</v>
      </c>
      <c r="K46" s="4">
        <v>597086</v>
      </c>
    </row>
    <row r="47" spans="1:11" x14ac:dyDescent="0.25">
      <c r="A47" s="2" t="s">
        <v>42</v>
      </c>
      <c r="B47" s="4">
        <v>1121028</v>
      </c>
      <c r="C47" s="4">
        <v>1306278</v>
      </c>
      <c r="D47" s="4">
        <v>1287945</v>
      </c>
      <c r="E47" s="4">
        <v>1523852</v>
      </c>
      <c r="F47" s="4">
        <v>2025761</v>
      </c>
      <c r="G47" s="4">
        <v>2884837</v>
      </c>
      <c r="H47" s="4">
        <v>4410959</v>
      </c>
      <c r="I47" s="4">
        <v>5363804</v>
      </c>
      <c r="J47" s="4">
        <v>5651805</v>
      </c>
      <c r="K47" s="4">
        <v>5739481</v>
      </c>
    </row>
    <row r="48" spans="1:11" x14ac:dyDescent="0.25">
      <c r="A48" s="2" t="s">
        <v>43</v>
      </c>
      <c r="B48" s="4">
        <v>811298</v>
      </c>
      <c r="C48" s="4">
        <v>737324</v>
      </c>
      <c r="D48" s="4">
        <v>1241738</v>
      </c>
      <c r="E48" s="4">
        <v>1464119</v>
      </c>
      <c r="F48" s="4">
        <v>1197223</v>
      </c>
      <c r="G48" s="4">
        <v>1458963</v>
      </c>
      <c r="H48" s="4">
        <v>2550168</v>
      </c>
      <c r="I48" s="4">
        <v>1793267</v>
      </c>
      <c r="J48" s="4">
        <v>3811546</v>
      </c>
      <c r="K48" s="4">
        <v>3712789</v>
      </c>
    </row>
    <row r="49" spans="1:11" x14ac:dyDescent="0.25">
      <c r="A49" s="1" t="s">
        <v>44</v>
      </c>
      <c r="B49" s="4">
        <v>28844</v>
      </c>
      <c r="C49" s="4">
        <v>32878</v>
      </c>
      <c r="D49" s="4">
        <v>35667</v>
      </c>
      <c r="E49" s="4">
        <v>42912</v>
      </c>
      <c r="F49" s="4">
        <v>44912</v>
      </c>
      <c r="G49" s="4">
        <v>55914</v>
      </c>
      <c r="H49" s="4">
        <v>63340</v>
      </c>
      <c r="I49" s="4">
        <v>78647</v>
      </c>
      <c r="J49" s="4">
        <v>104314</v>
      </c>
      <c r="K49" s="4">
        <v>121200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2"/>
  <sheetViews>
    <sheetView zoomScale="130" zoomScaleNormal="130" workbookViewId="0"/>
  </sheetViews>
  <sheetFormatPr defaultRowHeight="15" x14ac:dyDescent="0.25"/>
  <cols>
    <col min="1" max="1" width="51.42578125" bestFit="1" customWidth="1"/>
    <col min="2" max="11" width="12.5703125" bestFit="1" customWidth="1"/>
  </cols>
  <sheetData>
    <row r="1" spans="1:11" x14ac:dyDescent="0.25">
      <c r="B1" t="s">
        <v>0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</row>
    <row r="2" spans="1:11" x14ac:dyDescent="0.25">
      <c r="A2" s="3" t="s">
        <v>45</v>
      </c>
      <c r="B2" s="4">
        <v>20389883</v>
      </c>
      <c r="C2" s="4">
        <v>26183244</v>
      </c>
      <c r="D2" s="4">
        <v>40805640</v>
      </c>
      <c r="E2" s="4">
        <v>42436908</v>
      </c>
      <c r="F2" s="4">
        <v>41078427</v>
      </c>
      <c r="G2" s="4">
        <v>39722712</v>
      </c>
      <c r="H2" s="4">
        <v>36893328</v>
      </c>
      <c r="I2" s="4">
        <v>34854851</v>
      </c>
      <c r="J2" s="4">
        <v>53948110</v>
      </c>
      <c r="K2" s="4">
        <v>88552170</v>
      </c>
    </row>
    <row r="3" spans="1:11" x14ac:dyDescent="0.25">
      <c r="A3" s="1" t="s">
        <v>46</v>
      </c>
      <c r="B3" s="4">
        <v>18781687</v>
      </c>
      <c r="C3" s="4">
        <v>24384249</v>
      </c>
      <c r="D3" s="4">
        <v>38158329</v>
      </c>
      <c r="E3" s="4">
        <v>40746066</v>
      </c>
      <c r="F3" s="4">
        <v>39605121</v>
      </c>
      <c r="G3" s="4">
        <v>38459914</v>
      </c>
      <c r="H3" s="4">
        <v>32766949</v>
      </c>
      <c r="I3" s="4">
        <v>31205624</v>
      </c>
      <c r="J3" s="4">
        <v>47734212</v>
      </c>
      <c r="K3" s="4">
        <v>79327847</v>
      </c>
    </row>
    <row r="4" spans="1:11" x14ac:dyDescent="0.25">
      <c r="A4" s="1" t="s">
        <v>47</v>
      </c>
      <c r="B4" s="4">
        <v>1608196</v>
      </c>
      <c r="C4" s="4">
        <v>1851761</v>
      </c>
      <c r="D4" s="4">
        <v>2647311</v>
      </c>
      <c r="E4" s="4">
        <v>1690842</v>
      </c>
      <c r="F4" s="4">
        <v>1473306</v>
      </c>
      <c r="G4" s="4">
        <v>1262798</v>
      </c>
      <c r="H4" s="4">
        <v>4126379</v>
      </c>
      <c r="I4" s="4">
        <v>3649227</v>
      </c>
      <c r="J4" s="4">
        <v>6213898</v>
      </c>
      <c r="K4" s="4">
        <v>9224323</v>
      </c>
    </row>
    <row r="5" spans="1:11" x14ac:dyDescent="0.25">
      <c r="A5" s="1" t="s">
        <v>48</v>
      </c>
      <c r="B5" s="4">
        <v>657121</v>
      </c>
      <c r="C5" s="4">
        <v>655283</v>
      </c>
      <c r="D5" s="4">
        <v>738536</v>
      </c>
      <c r="E5" s="4">
        <v>665860</v>
      </c>
      <c r="F5" s="4">
        <v>699724</v>
      </c>
      <c r="G5" s="4">
        <v>731802</v>
      </c>
      <c r="H5" s="4">
        <v>877077</v>
      </c>
      <c r="I5" s="4">
        <v>995447</v>
      </c>
      <c r="J5" s="4">
        <v>1150240</v>
      </c>
      <c r="K5" s="4">
        <v>1307384</v>
      </c>
    </row>
    <row r="6" spans="1:11" x14ac:dyDescent="0.25">
      <c r="A6" s="2" t="s">
        <v>49</v>
      </c>
      <c r="B6" s="4">
        <v>381092</v>
      </c>
      <c r="C6" s="4">
        <v>394874</v>
      </c>
      <c r="D6" s="4">
        <v>447787</v>
      </c>
      <c r="E6" s="4">
        <v>466337</v>
      </c>
      <c r="F6" s="4">
        <v>494754</v>
      </c>
      <c r="G6" s="4">
        <v>545943</v>
      </c>
      <c r="H6" s="4">
        <v>661458</v>
      </c>
      <c r="I6" s="4">
        <v>748280</v>
      </c>
      <c r="J6" s="4">
        <v>865401</v>
      </c>
      <c r="K6" s="4">
        <v>1001517</v>
      </c>
    </row>
    <row r="7" spans="1:11" x14ac:dyDescent="0.25">
      <c r="A7" s="2" t="s">
        <v>50</v>
      </c>
      <c r="B7" s="4">
        <v>267484</v>
      </c>
      <c r="C7" s="4">
        <v>251260</v>
      </c>
      <c r="D7" s="4">
        <v>286624</v>
      </c>
      <c r="E7" s="4">
        <v>187084</v>
      </c>
      <c r="F7" s="4">
        <v>186542</v>
      </c>
      <c r="G7" s="4">
        <v>169639</v>
      </c>
      <c r="H7" s="4">
        <v>192855</v>
      </c>
      <c r="I7" s="4">
        <v>221602</v>
      </c>
      <c r="J7" s="4">
        <v>268889</v>
      </c>
      <c r="K7" s="4">
        <v>284806</v>
      </c>
    </row>
    <row r="8" spans="1:11" x14ac:dyDescent="0.25">
      <c r="A8" s="2" t="s">
        <v>51</v>
      </c>
      <c r="B8" s="4">
        <v>8545</v>
      </c>
      <c r="C8" s="4">
        <v>9149</v>
      </c>
      <c r="D8" s="4">
        <v>4125</v>
      </c>
      <c r="E8" s="4">
        <v>12439</v>
      </c>
      <c r="F8" s="4">
        <v>18428</v>
      </c>
      <c r="G8" s="4">
        <v>16220</v>
      </c>
      <c r="H8" s="4">
        <v>22764</v>
      </c>
      <c r="I8" s="4">
        <v>25565</v>
      </c>
      <c r="J8" s="4">
        <v>15950</v>
      </c>
      <c r="K8" s="4">
        <v>21061</v>
      </c>
    </row>
    <row r="9" spans="1:11" x14ac:dyDescent="0.25">
      <c r="A9" s="1" t="s">
        <v>52</v>
      </c>
      <c r="B9" s="4">
        <v>94442</v>
      </c>
      <c r="C9" s="4">
        <v>66306</v>
      </c>
      <c r="D9" s="4">
        <v>100596</v>
      </c>
      <c r="E9" s="4">
        <v>222756</v>
      </c>
      <c r="F9" s="4">
        <v>165919</v>
      </c>
      <c r="G9" s="4">
        <v>173845</v>
      </c>
      <c r="H9" s="4">
        <v>142681</v>
      </c>
      <c r="I9" s="4">
        <v>184751</v>
      </c>
      <c r="J9" s="4">
        <v>261261</v>
      </c>
      <c r="K9" s="4">
        <v>930619</v>
      </c>
    </row>
    <row r="10" spans="1:11" x14ac:dyDescent="0.25">
      <c r="A10" s="1" t="s">
        <v>53</v>
      </c>
      <c r="B10" s="4">
        <v>29552</v>
      </c>
      <c r="C10" s="4">
        <v>233905</v>
      </c>
      <c r="D10" s="4">
        <v>25982</v>
      </c>
      <c r="E10" s="4">
        <v>117456</v>
      </c>
      <c r="F10" s="4">
        <v>898310</v>
      </c>
      <c r="G10" s="4">
        <v>269098</v>
      </c>
      <c r="H10" s="4">
        <v>640215</v>
      </c>
      <c r="I10" s="4">
        <v>481242</v>
      </c>
      <c r="J10" s="4">
        <v>467460</v>
      </c>
      <c r="K10" s="4">
        <v>3111258</v>
      </c>
    </row>
    <row r="11" spans="1:11" x14ac:dyDescent="0.25">
      <c r="A11" s="1" t="s">
        <v>54</v>
      </c>
      <c r="B11" s="4">
        <v>0</v>
      </c>
      <c r="C11" s="4">
        <v>0</v>
      </c>
      <c r="D11" s="4">
        <v>0</v>
      </c>
      <c r="E11" s="4">
        <v>17751</v>
      </c>
      <c r="F11" s="4">
        <v>1318</v>
      </c>
      <c r="G11" s="4">
        <v>-319</v>
      </c>
      <c r="H11" s="4">
        <v>2560</v>
      </c>
      <c r="I11" s="4">
        <v>161</v>
      </c>
      <c r="J11" s="4">
        <v>0</v>
      </c>
      <c r="K11" s="4">
        <v>0</v>
      </c>
    </row>
    <row r="12" spans="1:11" x14ac:dyDescent="0.25">
      <c r="A12" s="1" t="s">
        <v>55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10199</v>
      </c>
      <c r="K12" s="4">
        <v>9378</v>
      </c>
    </row>
    <row r="13" spans="1:11" x14ac:dyDescent="0.25">
      <c r="A13" s="1" t="s">
        <v>56</v>
      </c>
      <c r="B13" s="4">
        <v>0</v>
      </c>
      <c r="C13" s="4">
        <v>-599</v>
      </c>
      <c r="D13" s="4">
        <v>5307</v>
      </c>
      <c r="E13" s="4">
        <v>101163</v>
      </c>
      <c r="F13" s="4">
        <v>80546</v>
      </c>
      <c r="G13" s="4">
        <v>-16380</v>
      </c>
      <c r="H13" s="4">
        <v>70080</v>
      </c>
      <c r="I13" s="4">
        <v>158750</v>
      </c>
      <c r="J13" s="4">
        <v>244639</v>
      </c>
      <c r="K13" s="4">
        <v>265880</v>
      </c>
    </row>
    <row r="14" spans="1:11" x14ac:dyDescent="0.25">
      <c r="A14" s="1" t="s">
        <v>57</v>
      </c>
      <c r="B14" s="4">
        <v>251651</v>
      </c>
      <c r="C14" s="4">
        <v>781010</v>
      </c>
      <c r="D14" s="4">
        <v>852963</v>
      </c>
      <c r="E14" s="4">
        <v>271468</v>
      </c>
      <c r="F14" s="4">
        <v>1005707</v>
      </c>
      <c r="G14" s="4">
        <v>498917</v>
      </c>
      <c r="H14" s="4">
        <v>862715</v>
      </c>
      <c r="I14" s="4">
        <v>1173872</v>
      </c>
      <c r="J14" s="4">
        <v>1162799</v>
      </c>
      <c r="K14" s="4">
        <v>3286945</v>
      </c>
    </row>
    <row r="15" spans="1:11" x14ac:dyDescent="0.25">
      <c r="A15" s="1" t="s">
        <v>58</v>
      </c>
      <c r="B15" s="4">
        <v>252464</v>
      </c>
      <c r="C15" s="4">
        <v>880148</v>
      </c>
      <c r="D15" s="4">
        <v>1299476</v>
      </c>
      <c r="E15" s="4">
        <v>170428</v>
      </c>
      <c r="F15" s="4">
        <v>1115713</v>
      </c>
      <c r="G15" s="4">
        <v>734300</v>
      </c>
      <c r="H15" s="4">
        <v>1461751</v>
      </c>
      <c r="I15" s="4">
        <v>1746050</v>
      </c>
      <c r="J15" s="4">
        <v>1780660</v>
      </c>
      <c r="K15" s="4">
        <v>5555367</v>
      </c>
    </row>
    <row r="16" spans="1:11" x14ac:dyDescent="0.25">
      <c r="A16" s="1" t="s">
        <v>59</v>
      </c>
      <c r="B16" s="4">
        <v>1015152</v>
      </c>
      <c r="C16" s="4">
        <v>929142</v>
      </c>
      <c r="D16" s="4">
        <v>1542183</v>
      </c>
      <c r="E16" s="4">
        <v>1350236</v>
      </c>
      <c r="F16" s="4">
        <v>13049</v>
      </c>
      <c r="G16" s="4">
        <v>183661</v>
      </c>
      <c r="H16" s="4">
        <v>2225372</v>
      </c>
      <c r="I16" s="4">
        <v>1944022</v>
      </c>
      <c r="J16" s="4">
        <v>4474038</v>
      </c>
      <c r="K16" s="4">
        <v>3724380</v>
      </c>
    </row>
    <row r="17" spans="1:11" x14ac:dyDescent="0.25">
      <c r="A17" s="1" t="s">
        <v>60</v>
      </c>
      <c r="B17" s="4">
        <v>199381</v>
      </c>
      <c r="C17" s="4">
        <v>187784</v>
      </c>
      <c r="D17" s="4">
        <v>297656</v>
      </c>
      <c r="E17" s="4">
        <v>-121128</v>
      </c>
      <c r="F17" s="4">
        <v>-1186141</v>
      </c>
      <c r="G17" s="4">
        <v>-1286460</v>
      </c>
      <c r="H17" s="4">
        <v>-338555</v>
      </c>
      <c r="I17" s="4">
        <v>131232</v>
      </c>
      <c r="J17" s="4">
        <v>633482</v>
      </c>
      <c r="K17" s="4">
        <v>-37065</v>
      </c>
    </row>
    <row r="18" spans="1:11" x14ac:dyDescent="0.25">
      <c r="A18" s="2" t="s">
        <v>61</v>
      </c>
      <c r="B18" s="4">
        <v>159789</v>
      </c>
      <c r="C18" s="4">
        <v>193175</v>
      </c>
      <c r="D18" s="4">
        <v>258350</v>
      </c>
      <c r="E18" s="4">
        <v>222167</v>
      </c>
      <c r="F18" s="4">
        <v>6178</v>
      </c>
      <c r="G18" s="4">
        <v>5147</v>
      </c>
      <c r="H18" s="4">
        <v>133346</v>
      </c>
      <c r="I18" s="4">
        <v>91633</v>
      </c>
      <c r="J18" s="4">
        <v>464902</v>
      </c>
      <c r="K18" s="4">
        <v>218388</v>
      </c>
    </row>
    <row r="19" spans="1:11" x14ac:dyDescent="0.25">
      <c r="A19" s="2" t="s">
        <v>62</v>
      </c>
      <c r="B19" s="4">
        <v>-39592</v>
      </c>
      <c r="C19" s="4">
        <v>5391</v>
      </c>
      <c r="D19" s="4">
        <v>-39306</v>
      </c>
      <c r="E19" s="4">
        <v>343295</v>
      </c>
      <c r="F19" s="4">
        <v>1192319</v>
      </c>
      <c r="G19" s="4">
        <v>1291607</v>
      </c>
      <c r="H19" s="4">
        <v>471901</v>
      </c>
      <c r="I19" s="4">
        <v>-39599</v>
      </c>
      <c r="J19" s="4">
        <v>-168580</v>
      </c>
      <c r="K19" s="4">
        <v>255453</v>
      </c>
    </row>
    <row r="20" spans="1:11" x14ac:dyDescent="0.25">
      <c r="A20" s="3" t="s">
        <v>63</v>
      </c>
      <c r="B20" s="4">
        <v>815771</v>
      </c>
      <c r="C20" s="4">
        <v>741358</v>
      </c>
      <c r="D20" s="4">
        <v>1244527</v>
      </c>
      <c r="E20" s="4">
        <v>1471364</v>
      </c>
      <c r="F20" s="4">
        <v>1199190</v>
      </c>
      <c r="G20" s="4">
        <v>1470121</v>
      </c>
      <c r="H20" s="4">
        <v>2563927</v>
      </c>
      <c r="I20" s="4">
        <v>1812790</v>
      </c>
      <c r="J20" s="4">
        <v>3840556</v>
      </c>
      <c r="K20" s="4">
        <v>3761445</v>
      </c>
    </row>
    <row r="21" spans="1:11" x14ac:dyDescent="0.25">
      <c r="A21" s="1" t="s">
        <v>64</v>
      </c>
      <c r="B21" s="4">
        <v>811298</v>
      </c>
      <c r="C21" s="4">
        <v>737324</v>
      </c>
      <c r="D21" s="4">
        <v>1241738</v>
      </c>
      <c r="E21" s="4">
        <v>1464119</v>
      </c>
      <c r="F21" s="4">
        <v>1197223</v>
      </c>
      <c r="G21" s="4">
        <v>1458963</v>
      </c>
      <c r="H21" s="4">
        <v>2550168</v>
      </c>
      <c r="I21" s="4">
        <v>1793267</v>
      </c>
      <c r="J21" s="4">
        <v>3811546</v>
      </c>
      <c r="K21" s="4">
        <v>3712789</v>
      </c>
    </row>
    <row r="22" spans="1:11" x14ac:dyDescent="0.25">
      <c r="A22" s="1" t="s">
        <v>65</v>
      </c>
      <c r="B22" s="4">
        <v>4473</v>
      </c>
      <c r="C22" s="4">
        <v>4034</v>
      </c>
      <c r="D22" s="4">
        <v>2789</v>
      </c>
      <c r="E22" s="4">
        <v>7245</v>
      </c>
      <c r="F22" s="4">
        <v>1967</v>
      </c>
      <c r="G22" s="4">
        <v>11158</v>
      </c>
      <c r="H22" s="4">
        <v>13759</v>
      </c>
      <c r="I22" s="4">
        <v>19523</v>
      </c>
      <c r="J22" s="4">
        <v>29010</v>
      </c>
      <c r="K22" s="4">
        <v>48656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E70"/>
  <sheetViews>
    <sheetView zoomScale="40" zoomScaleNormal="40" workbookViewId="0">
      <pane xSplit="1" ySplit="2" topLeftCell="B3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78" bestFit="1" customWidth="1"/>
    <col min="2" max="11" width="11.7109375" bestFit="1" customWidth="1"/>
    <col min="13" max="13" width="10.7109375" bestFit="1" customWidth="1"/>
    <col min="14" max="14" width="11.7109375" bestFit="1" customWidth="1"/>
    <col min="15" max="19" width="11.42578125" bestFit="1" customWidth="1"/>
    <col min="20" max="21" width="11.7109375" bestFit="1" customWidth="1"/>
  </cols>
  <sheetData>
    <row r="1" spans="1:31" ht="15.75" x14ac:dyDescent="0.25">
      <c r="M1" s="63" t="s">
        <v>78</v>
      </c>
      <c r="N1" s="63"/>
      <c r="O1" s="63"/>
      <c r="P1" s="63"/>
      <c r="Q1" s="63"/>
      <c r="R1" s="63"/>
      <c r="S1" s="63"/>
      <c r="T1" s="63"/>
      <c r="U1" s="63"/>
      <c r="W1" s="63" t="s">
        <v>79</v>
      </c>
      <c r="X1" s="63"/>
      <c r="Y1" s="63"/>
      <c r="Z1" s="63"/>
      <c r="AA1" s="63"/>
      <c r="AB1" s="63"/>
      <c r="AC1" s="63"/>
      <c r="AD1" s="63"/>
      <c r="AE1" s="63"/>
    </row>
    <row r="2" spans="1:31" ht="28.5" x14ac:dyDescent="0.45">
      <c r="A2" s="12" t="s">
        <v>75</v>
      </c>
      <c r="B2" s="13" t="s">
        <v>0</v>
      </c>
      <c r="C2" s="13" t="s">
        <v>66</v>
      </c>
      <c r="D2" s="13" t="s">
        <v>67</v>
      </c>
      <c r="E2" s="13" t="s">
        <v>68</v>
      </c>
      <c r="F2" s="13" t="s">
        <v>69</v>
      </c>
      <c r="G2" s="13" t="s">
        <v>70</v>
      </c>
      <c r="H2" s="13" t="s">
        <v>71</v>
      </c>
      <c r="I2" s="13" t="s">
        <v>72</v>
      </c>
      <c r="J2" s="13" t="s">
        <v>73</v>
      </c>
      <c r="K2" s="13" t="s">
        <v>74</v>
      </c>
      <c r="M2" s="13">
        <v>2010</v>
      </c>
      <c r="N2" s="13">
        <v>2011</v>
      </c>
      <c r="O2" s="13">
        <v>2012</v>
      </c>
      <c r="P2" s="13">
        <v>2013</v>
      </c>
      <c r="Q2" s="13">
        <v>2014</v>
      </c>
      <c r="R2" s="13">
        <v>2015</v>
      </c>
      <c r="S2" s="13">
        <v>2016</v>
      </c>
      <c r="T2" s="13">
        <v>2017</v>
      </c>
      <c r="U2" s="13">
        <v>2018</v>
      </c>
      <c r="V2" s="13"/>
      <c r="W2" s="13">
        <v>2010</v>
      </c>
      <c r="X2" s="13">
        <v>2011</v>
      </c>
      <c r="Y2" s="13">
        <v>2012</v>
      </c>
      <c r="Z2" s="13">
        <v>2013</v>
      </c>
      <c r="AA2" s="13">
        <v>2014</v>
      </c>
      <c r="AB2" s="13">
        <v>2015</v>
      </c>
      <c r="AC2" s="13">
        <v>2016</v>
      </c>
      <c r="AD2" s="13">
        <v>2017</v>
      </c>
      <c r="AE2" s="13">
        <v>2018</v>
      </c>
    </row>
    <row r="3" spans="1:31" x14ac:dyDescent="0.25">
      <c r="A3" s="1" t="s">
        <v>2</v>
      </c>
      <c r="B3" s="4">
        <v>5780050</v>
      </c>
      <c r="C3" s="4">
        <v>9288938</v>
      </c>
      <c r="D3" s="4">
        <v>9064638</v>
      </c>
      <c r="E3" s="4">
        <v>9129259</v>
      </c>
      <c r="F3" s="4">
        <v>9764538</v>
      </c>
      <c r="G3" s="4">
        <v>6991378</v>
      </c>
      <c r="H3" s="4">
        <v>8742285</v>
      </c>
      <c r="I3" s="4">
        <v>13667060</v>
      </c>
      <c r="J3" s="4">
        <v>20366024</v>
      </c>
      <c r="K3" s="4">
        <v>20962205</v>
      </c>
      <c r="M3" s="4">
        <f>C3-B3</f>
        <v>3508888</v>
      </c>
      <c r="N3" s="4">
        <f t="shared" ref="N3:U3" si="0">D3-C3</f>
        <v>-224300</v>
      </c>
      <c r="O3" s="4">
        <f t="shared" si="0"/>
        <v>64621</v>
      </c>
      <c r="P3" s="4">
        <f t="shared" si="0"/>
        <v>635279</v>
      </c>
      <c r="Q3" s="4">
        <f t="shared" si="0"/>
        <v>-2773160</v>
      </c>
      <c r="R3" s="4">
        <f t="shared" si="0"/>
        <v>1750907</v>
      </c>
      <c r="S3" s="4">
        <f t="shared" si="0"/>
        <v>4924775</v>
      </c>
      <c r="T3" s="4">
        <f t="shared" si="0"/>
        <v>6698964</v>
      </c>
      <c r="U3" s="4">
        <f t="shared" si="0"/>
        <v>596181</v>
      </c>
      <c r="W3" s="14">
        <f>M3/B3</f>
        <v>0.60706879698272509</v>
      </c>
      <c r="X3" s="14">
        <f t="shared" ref="X3:AE3" si="1">N3/C3</f>
        <v>-2.4147001519441727E-2</v>
      </c>
      <c r="Y3" s="14">
        <f t="shared" si="1"/>
        <v>7.1289112703673326E-3</v>
      </c>
      <c r="Z3" s="14">
        <f t="shared" si="1"/>
        <v>6.9587137356931159E-2</v>
      </c>
      <c r="AA3" s="14">
        <f t="shared" si="1"/>
        <v>-0.28400319605494906</v>
      </c>
      <c r="AB3" s="14">
        <f t="shared" si="1"/>
        <v>0.25043803953955857</v>
      </c>
      <c r="AC3" s="14">
        <f t="shared" si="1"/>
        <v>0.56332812302504431</v>
      </c>
      <c r="AD3" s="14">
        <f t="shared" si="1"/>
        <v>0.49015399069002402</v>
      </c>
      <c r="AE3" s="14">
        <f t="shared" si="1"/>
        <v>2.9273313239736927E-2</v>
      </c>
    </row>
    <row r="4" spans="1:31" x14ac:dyDescent="0.25">
      <c r="A4" s="2" t="s">
        <v>3</v>
      </c>
      <c r="B4" s="4">
        <v>3149016</v>
      </c>
      <c r="C4" s="4">
        <v>5958462</v>
      </c>
      <c r="D4" s="4">
        <v>1243478</v>
      </c>
      <c r="E4" s="4">
        <v>3248806</v>
      </c>
      <c r="F4" s="4">
        <v>3663114</v>
      </c>
      <c r="G4" s="4">
        <v>3898396</v>
      </c>
      <c r="H4" s="4">
        <v>3027546</v>
      </c>
      <c r="I4" s="4">
        <v>6050721</v>
      </c>
      <c r="J4" s="4">
        <v>8802069</v>
      </c>
      <c r="K4" s="4">
        <v>5982828</v>
      </c>
      <c r="M4" s="4">
        <f t="shared" ref="M4:M67" si="2">C4-B4</f>
        <v>2809446</v>
      </c>
      <c r="N4" s="4">
        <f t="shared" ref="N4:N67" si="3">D4-C4</f>
        <v>-4714984</v>
      </c>
      <c r="O4" s="4">
        <f t="shared" ref="O4:O67" si="4">E4-D4</f>
        <v>2005328</v>
      </c>
      <c r="P4" s="4">
        <f t="shared" ref="P4:P67" si="5">F4-E4</f>
        <v>414308</v>
      </c>
      <c r="Q4" s="4">
        <f t="shared" ref="Q4:Q67" si="6">G4-F4</f>
        <v>235282</v>
      </c>
      <c r="R4" s="4">
        <f t="shared" ref="R4:R67" si="7">H4-G4</f>
        <v>-870850</v>
      </c>
      <c r="S4" s="4">
        <f t="shared" ref="S4:S67" si="8">I4-H4</f>
        <v>3023175</v>
      </c>
      <c r="T4" s="4">
        <f t="shared" ref="T4:T67" si="9">J4-I4</f>
        <v>2751348</v>
      </c>
      <c r="U4" s="4">
        <f t="shared" ref="U4:U67" si="10">K4-J4</f>
        <v>-2819241</v>
      </c>
      <c r="W4" s="14">
        <f t="shared" ref="W4:W67" si="11">M4/B4</f>
        <v>0.89216631481072184</v>
      </c>
      <c r="X4" s="14">
        <f t="shared" ref="X4:X67" si="12">N4/C4</f>
        <v>-0.79130889816868855</v>
      </c>
      <c r="Y4" s="14">
        <f t="shared" ref="Y4:Y67" si="13">O4/D4</f>
        <v>1.6126767019601473</v>
      </c>
      <c r="Z4" s="14">
        <f t="shared" ref="Z4:Z67" si="14">P4/E4</f>
        <v>0.12752623579247269</v>
      </c>
      <c r="AA4" s="14">
        <f t="shared" ref="AA4:AA67" si="15">Q4/F4</f>
        <v>6.4230051262395879E-2</v>
      </c>
      <c r="AB4" s="14">
        <f t="shared" ref="AB4:AB67" si="16">R4/G4</f>
        <v>-0.22338674675430614</v>
      </c>
      <c r="AC4" s="14">
        <f t="shared" ref="AC4:AC67" si="17">S4/H4</f>
        <v>0.9985562564532463</v>
      </c>
      <c r="AD4" s="14">
        <f t="shared" ref="AD4:AD67" si="18">T4/I4</f>
        <v>0.4547140745706173</v>
      </c>
      <c r="AE4" s="14">
        <f t="shared" ref="AE4:AE67" si="19">U4/J4</f>
        <v>-0.32029299020491658</v>
      </c>
    </row>
    <row r="5" spans="1:31" x14ac:dyDescent="0.25">
      <c r="A5" s="2" t="s">
        <v>5</v>
      </c>
      <c r="B5" s="4">
        <v>709799</v>
      </c>
      <c r="C5" s="4">
        <v>764507</v>
      </c>
      <c r="D5" s="4">
        <v>3543561</v>
      </c>
      <c r="E5" s="4">
        <v>2083572</v>
      </c>
      <c r="F5" s="4">
        <v>1956634</v>
      </c>
      <c r="G5" s="4">
        <v>169835</v>
      </c>
      <c r="H5" s="4">
        <v>2539832</v>
      </c>
      <c r="I5" s="4">
        <v>3180282</v>
      </c>
      <c r="J5" s="4">
        <v>5027033</v>
      </c>
      <c r="K5" s="4">
        <v>5428738</v>
      </c>
      <c r="M5" s="4">
        <f t="shared" si="2"/>
        <v>54708</v>
      </c>
      <c r="N5" s="4">
        <f t="shared" si="3"/>
        <v>2779054</v>
      </c>
      <c r="O5" s="4">
        <f t="shared" si="4"/>
        <v>-1459989</v>
      </c>
      <c r="P5" s="4">
        <f t="shared" si="5"/>
        <v>-126938</v>
      </c>
      <c r="Q5" s="4">
        <f t="shared" si="6"/>
        <v>-1786799</v>
      </c>
      <c r="R5" s="4">
        <f t="shared" si="7"/>
        <v>2369997</v>
      </c>
      <c r="S5" s="4">
        <f t="shared" si="8"/>
        <v>640450</v>
      </c>
      <c r="T5" s="4">
        <f t="shared" si="9"/>
        <v>1846751</v>
      </c>
      <c r="U5" s="4">
        <f t="shared" si="10"/>
        <v>401705</v>
      </c>
      <c r="W5" s="14">
        <f t="shared" si="11"/>
        <v>7.707534104725422E-2</v>
      </c>
      <c r="X5" s="14">
        <f t="shared" si="12"/>
        <v>3.6350929422490572</v>
      </c>
      <c r="Y5" s="14">
        <f t="shared" si="13"/>
        <v>-0.41201181523332037</v>
      </c>
      <c r="Z5" s="14">
        <f t="shared" si="14"/>
        <v>-6.0923260631262084E-2</v>
      </c>
      <c r="AA5" s="14">
        <f t="shared" si="15"/>
        <v>-0.9132004248111808</v>
      </c>
      <c r="AB5" s="14">
        <f t="shared" si="16"/>
        <v>13.954703094179646</v>
      </c>
      <c r="AC5" s="14">
        <f t="shared" si="17"/>
        <v>0.25216234774583518</v>
      </c>
      <c r="AD5" s="14">
        <f t="shared" si="18"/>
        <v>0.58068781321907936</v>
      </c>
      <c r="AE5" s="14">
        <f t="shared" si="19"/>
        <v>7.9908964194187707E-2</v>
      </c>
    </row>
    <row r="6" spans="1:31" x14ac:dyDescent="0.25">
      <c r="A6" s="2" t="s">
        <v>6</v>
      </c>
      <c r="B6" s="4">
        <v>444</v>
      </c>
      <c r="C6" s="4">
        <v>208</v>
      </c>
      <c r="D6" s="4">
        <v>1355</v>
      </c>
      <c r="E6" s="4">
        <v>0</v>
      </c>
      <c r="F6" s="4">
        <v>0</v>
      </c>
      <c r="G6" s="4">
        <v>64606</v>
      </c>
      <c r="H6" s="4">
        <v>18845</v>
      </c>
      <c r="I6" s="4">
        <v>34731</v>
      </c>
      <c r="J6" s="4">
        <v>346909</v>
      </c>
      <c r="K6" s="4">
        <v>175532</v>
      </c>
      <c r="M6" s="4">
        <f t="shared" si="2"/>
        <v>-236</v>
      </c>
      <c r="N6" s="4">
        <f t="shared" si="3"/>
        <v>1147</v>
      </c>
      <c r="O6" s="4">
        <f t="shared" si="4"/>
        <v>-1355</v>
      </c>
      <c r="P6" s="4">
        <f t="shared" si="5"/>
        <v>0</v>
      </c>
      <c r="Q6" s="4">
        <f t="shared" si="6"/>
        <v>64606</v>
      </c>
      <c r="R6" s="4">
        <f t="shared" si="7"/>
        <v>-45761</v>
      </c>
      <c r="S6" s="4">
        <f t="shared" si="8"/>
        <v>15886</v>
      </c>
      <c r="T6" s="4">
        <f t="shared" si="9"/>
        <v>312178</v>
      </c>
      <c r="U6" s="4">
        <f t="shared" si="10"/>
        <v>-171377</v>
      </c>
      <c r="W6" s="14">
        <f t="shared" si="11"/>
        <v>-0.53153153153153154</v>
      </c>
      <c r="X6" s="14">
        <f t="shared" si="12"/>
        <v>5.5144230769230766</v>
      </c>
      <c r="Y6" s="14">
        <f t="shared" si="13"/>
        <v>-1</v>
      </c>
      <c r="Z6" s="14"/>
      <c r="AA6" s="14"/>
      <c r="AB6" s="14">
        <f t="shared" si="16"/>
        <v>-0.70830882580565269</v>
      </c>
      <c r="AC6" s="14">
        <f t="shared" si="17"/>
        <v>0.8429822234014327</v>
      </c>
      <c r="AD6" s="14">
        <f t="shared" si="18"/>
        <v>8.9884541187987672</v>
      </c>
      <c r="AE6" s="14">
        <f t="shared" si="19"/>
        <v>-0.49401139780172898</v>
      </c>
    </row>
    <row r="7" spans="1:31" x14ac:dyDescent="0.25">
      <c r="A7" s="2" t="s">
        <v>7</v>
      </c>
      <c r="B7" s="4">
        <v>16019</v>
      </c>
      <c r="C7" s="4">
        <v>17457</v>
      </c>
      <c r="D7" s="4">
        <v>20430</v>
      </c>
      <c r="E7" s="4">
        <v>38078</v>
      </c>
      <c r="F7" s="4">
        <v>38933</v>
      </c>
      <c r="G7" s="4">
        <v>30866</v>
      </c>
      <c r="H7" s="4">
        <v>25815</v>
      </c>
      <c r="I7" s="4">
        <v>25626</v>
      </c>
      <c r="J7" s="4">
        <v>84267</v>
      </c>
      <c r="K7" s="4">
        <v>29048</v>
      </c>
      <c r="M7" s="4">
        <f t="shared" si="2"/>
        <v>1438</v>
      </c>
      <c r="N7" s="4">
        <f t="shared" si="3"/>
        <v>2973</v>
      </c>
      <c r="O7" s="4">
        <f t="shared" si="4"/>
        <v>17648</v>
      </c>
      <c r="P7" s="4">
        <f t="shared" si="5"/>
        <v>855</v>
      </c>
      <c r="Q7" s="4">
        <f t="shared" si="6"/>
        <v>-8067</v>
      </c>
      <c r="R7" s="4">
        <f t="shared" si="7"/>
        <v>-5051</v>
      </c>
      <c r="S7" s="4">
        <f t="shared" si="8"/>
        <v>-189</v>
      </c>
      <c r="T7" s="4">
        <f t="shared" si="9"/>
        <v>58641</v>
      </c>
      <c r="U7" s="4">
        <f t="shared" si="10"/>
        <v>-55219</v>
      </c>
      <c r="W7" s="14">
        <f t="shared" si="11"/>
        <v>8.9768400024970343E-2</v>
      </c>
      <c r="X7" s="14">
        <f t="shared" si="12"/>
        <v>0.17030417597525349</v>
      </c>
      <c r="Y7" s="14">
        <f t="shared" si="13"/>
        <v>0.86382770435633871</v>
      </c>
      <c r="Z7" s="14">
        <f t="shared" si="14"/>
        <v>2.2453910394453491E-2</v>
      </c>
      <c r="AA7" s="14">
        <f t="shared" si="15"/>
        <v>-0.20720211645647651</v>
      </c>
      <c r="AB7" s="14">
        <f t="shared" si="16"/>
        <v>-0.16364284325795372</v>
      </c>
      <c r="AC7" s="14">
        <f t="shared" si="17"/>
        <v>-7.3213248111563042E-3</v>
      </c>
      <c r="AD7" s="14">
        <f t="shared" si="18"/>
        <v>2.2883399672207916</v>
      </c>
      <c r="AE7" s="14">
        <f t="shared" si="19"/>
        <v>-0.65528617370975595</v>
      </c>
    </row>
    <row r="8" spans="1:31" x14ac:dyDescent="0.25">
      <c r="A8" s="2" t="s">
        <v>8</v>
      </c>
      <c r="B8" s="4">
        <v>1522493</v>
      </c>
      <c r="C8" s="4">
        <v>1969598</v>
      </c>
      <c r="D8" s="4">
        <v>3659228</v>
      </c>
      <c r="E8" s="4">
        <v>3124242</v>
      </c>
      <c r="F8" s="4">
        <v>3456300</v>
      </c>
      <c r="G8" s="4">
        <v>2370534</v>
      </c>
      <c r="H8" s="4">
        <v>2102161</v>
      </c>
      <c r="I8" s="4">
        <v>3608439</v>
      </c>
      <c r="J8" s="4">
        <v>5291090</v>
      </c>
      <c r="K8" s="4">
        <v>6764745</v>
      </c>
      <c r="M8" s="4">
        <f t="shared" si="2"/>
        <v>447105</v>
      </c>
      <c r="N8" s="4">
        <f t="shared" si="3"/>
        <v>1689630</v>
      </c>
      <c r="O8" s="4">
        <f t="shared" si="4"/>
        <v>-534986</v>
      </c>
      <c r="P8" s="4">
        <f t="shared" si="5"/>
        <v>332058</v>
      </c>
      <c r="Q8" s="4">
        <f t="shared" si="6"/>
        <v>-1085766</v>
      </c>
      <c r="R8" s="4">
        <f t="shared" si="7"/>
        <v>-268373</v>
      </c>
      <c r="S8" s="4">
        <f t="shared" si="8"/>
        <v>1506278</v>
      </c>
      <c r="T8" s="4">
        <f t="shared" si="9"/>
        <v>1682651</v>
      </c>
      <c r="U8" s="4">
        <f t="shared" si="10"/>
        <v>1473655</v>
      </c>
      <c r="W8" s="14">
        <f t="shared" si="11"/>
        <v>0.29366637482077096</v>
      </c>
      <c r="X8" s="14">
        <f t="shared" si="12"/>
        <v>0.85785525777341365</v>
      </c>
      <c r="Y8" s="14">
        <f t="shared" si="13"/>
        <v>-0.14620187646137381</v>
      </c>
      <c r="Z8" s="14">
        <f t="shared" si="14"/>
        <v>0.10628434032959035</v>
      </c>
      <c r="AA8" s="14">
        <f t="shared" si="15"/>
        <v>-0.31414113358215434</v>
      </c>
      <c r="AB8" s="14">
        <f t="shared" si="16"/>
        <v>-0.11321204420607341</v>
      </c>
      <c r="AC8" s="14">
        <f t="shared" si="17"/>
        <v>0.71653788648918904</v>
      </c>
      <c r="AD8" s="14">
        <f t="shared" si="18"/>
        <v>0.46630994732071124</v>
      </c>
      <c r="AE8" s="14">
        <f t="shared" si="19"/>
        <v>0.27851633595346137</v>
      </c>
    </row>
    <row r="9" spans="1:31" x14ac:dyDescent="0.25">
      <c r="A9" s="2" t="s">
        <v>9</v>
      </c>
      <c r="B9" s="4">
        <v>0</v>
      </c>
      <c r="C9" s="4">
        <v>0</v>
      </c>
      <c r="D9" s="4">
        <v>0</v>
      </c>
      <c r="E9" s="4">
        <v>66634</v>
      </c>
      <c r="F9" s="4">
        <v>198693</v>
      </c>
      <c r="G9" s="4">
        <v>124031</v>
      </c>
      <c r="H9" s="4">
        <v>107775</v>
      </c>
      <c r="I9" s="4">
        <v>97903</v>
      </c>
      <c r="J9" s="4">
        <v>62397</v>
      </c>
      <c r="K9" s="4">
        <v>108689</v>
      </c>
      <c r="M9" s="4">
        <f t="shared" si="2"/>
        <v>0</v>
      </c>
      <c r="N9" s="4">
        <f t="shared" si="3"/>
        <v>0</v>
      </c>
      <c r="O9" s="4">
        <f t="shared" si="4"/>
        <v>66634</v>
      </c>
      <c r="P9" s="4">
        <f t="shared" si="5"/>
        <v>132059</v>
      </c>
      <c r="Q9" s="4">
        <f t="shared" si="6"/>
        <v>-74662</v>
      </c>
      <c r="R9" s="4">
        <f t="shared" si="7"/>
        <v>-16256</v>
      </c>
      <c r="S9" s="4">
        <f t="shared" si="8"/>
        <v>-9872</v>
      </c>
      <c r="T9" s="4">
        <f t="shared" si="9"/>
        <v>-35506</v>
      </c>
      <c r="U9" s="4">
        <f t="shared" si="10"/>
        <v>46292</v>
      </c>
      <c r="W9" s="14"/>
      <c r="X9" s="14"/>
      <c r="Y9" s="14"/>
      <c r="Z9" s="14">
        <f t="shared" si="14"/>
        <v>1.981856109493652</v>
      </c>
      <c r="AA9" s="14">
        <f t="shared" si="15"/>
        <v>-0.37576562838147293</v>
      </c>
      <c r="AB9" s="14">
        <f t="shared" si="16"/>
        <v>-0.13106400819150052</v>
      </c>
      <c r="AC9" s="14">
        <f t="shared" si="17"/>
        <v>-9.1598237067965674E-2</v>
      </c>
      <c r="AD9" s="14">
        <f t="shared" si="18"/>
        <v>-0.36266508687169952</v>
      </c>
      <c r="AE9" s="14">
        <f t="shared" si="19"/>
        <v>0.74189464237062674</v>
      </c>
    </row>
    <row r="10" spans="1:31" x14ac:dyDescent="0.25">
      <c r="A10" s="2" t="s">
        <v>10</v>
      </c>
      <c r="B10" s="4">
        <v>0</v>
      </c>
      <c r="C10" s="4">
        <v>0</v>
      </c>
      <c r="D10" s="4">
        <v>0</v>
      </c>
      <c r="E10" s="4">
        <v>183598</v>
      </c>
      <c r="F10" s="4">
        <v>1330</v>
      </c>
      <c r="G10" s="4">
        <v>1235</v>
      </c>
      <c r="H10" s="4">
        <v>4317</v>
      </c>
      <c r="I10" s="4">
        <v>95928</v>
      </c>
      <c r="J10" s="4">
        <v>0</v>
      </c>
      <c r="K10" s="4">
        <v>0</v>
      </c>
      <c r="M10" s="4">
        <f t="shared" si="2"/>
        <v>0</v>
      </c>
      <c r="N10" s="4">
        <f t="shared" si="3"/>
        <v>0</v>
      </c>
      <c r="O10" s="4">
        <f t="shared" si="4"/>
        <v>183598</v>
      </c>
      <c r="P10" s="4">
        <f t="shared" si="5"/>
        <v>-182268</v>
      </c>
      <c r="Q10" s="4">
        <f t="shared" si="6"/>
        <v>-95</v>
      </c>
      <c r="R10" s="4">
        <f t="shared" si="7"/>
        <v>3082</v>
      </c>
      <c r="S10" s="4">
        <f t="shared" si="8"/>
        <v>91611</v>
      </c>
      <c r="T10" s="4">
        <f t="shared" si="9"/>
        <v>-95928</v>
      </c>
      <c r="U10" s="4">
        <f t="shared" si="10"/>
        <v>0</v>
      </c>
      <c r="W10" s="14"/>
      <c r="X10" s="14"/>
      <c r="Y10" s="14"/>
      <c r="Z10" s="14">
        <f t="shared" si="14"/>
        <v>-0.99275591237377314</v>
      </c>
      <c r="AA10" s="14">
        <f t="shared" si="15"/>
        <v>-7.1428571428571425E-2</v>
      </c>
      <c r="AB10" s="14">
        <f t="shared" si="16"/>
        <v>2.4955465587044534</v>
      </c>
      <c r="AC10" s="14">
        <f t="shared" si="17"/>
        <v>21.220986796386381</v>
      </c>
      <c r="AD10" s="14">
        <f t="shared" si="18"/>
        <v>-1</v>
      </c>
      <c r="AE10" s="14"/>
    </row>
    <row r="11" spans="1:31" x14ac:dyDescent="0.25">
      <c r="A11" s="2" t="s">
        <v>11</v>
      </c>
      <c r="B11" s="4">
        <v>381539</v>
      </c>
      <c r="C11" s="4">
        <v>578706</v>
      </c>
      <c r="D11" s="4">
        <v>583643</v>
      </c>
      <c r="E11" s="4">
        <v>371565</v>
      </c>
      <c r="F11" s="4">
        <v>449534</v>
      </c>
      <c r="G11" s="4">
        <v>331875</v>
      </c>
      <c r="H11" s="4">
        <v>915994</v>
      </c>
      <c r="I11" s="4">
        <v>573430</v>
      </c>
      <c r="J11" s="4">
        <v>752259</v>
      </c>
      <c r="K11" s="4">
        <v>2472625</v>
      </c>
      <c r="M11" s="4">
        <f t="shared" si="2"/>
        <v>197167</v>
      </c>
      <c r="N11" s="4">
        <f t="shared" si="3"/>
        <v>4937</v>
      </c>
      <c r="O11" s="4">
        <f t="shared" si="4"/>
        <v>-212078</v>
      </c>
      <c r="P11" s="4">
        <f t="shared" si="5"/>
        <v>77969</v>
      </c>
      <c r="Q11" s="4">
        <f t="shared" si="6"/>
        <v>-117659</v>
      </c>
      <c r="R11" s="4">
        <f t="shared" si="7"/>
        <v>584119</v>
      </c>
      <c r="S11" s="4">
        <f t="shared" si="8"/>
        <v>-342564</v>
      </c>
      <c r="T11" s="4">
        <f t="shared" si="9"/>
        <v>178829</v>
      </c>
      <c r="U11" s="4">
        <f t="shared" si="10"/>
        <v>1720366</v>
      </c>
      <c r="W11" s="14">
        <f t="shared" si="11"/>
        <v>0.51676761746505595</v>
      </c>
      <c r="X11" s="14">
        <f t="shared" si="12"/>
        <v>8.5311021485866747E-3</v>
      </c>
      <c r="Y11" s="14">
        <f t="shared" si="13"/>
        <v>-0.36336938847891603</v>
      </c>
      <c r="Z11" s="14">
        <f t="shared" si="14"/>
        <v>0.20983946281269764</v>
      </c>
      <c r="AA11" s="14">
        <f t="shared" si="15"/>
        <v>-0.26173548608114178</v>
      </c>
      <c r="AB11" s="14">
        <f t="shared" si="16"/>
        <v>1.7600572504708099</v>
      </c>
      <c r="AC11" s="14">
        <f t="shared" si="17"/>
        <v>-0.37398061559355195</v>
      </c>
      <c r="AD11" s="14">
        <f t="shared" si="18"/>
        <v>0.31185846572380238</v>
      </c>
      <c r="AE11" s="14">
        <f t="shared" si="19"/>
        <v>2.286933090863652</v>
      </c>
    </row>
    <row r="12" spans="1:31" x14ac:dyDescent="0.25">
      <c r="A12" s="1" t="s">
        <v>12</v>
      </c>
      <c r="B12" s="4">
        <v>4443254</v>
      </c>
      <c r="C12" s="4">
        <v>4629099</v>
      </c>
      <c r="D12" s="4">
        <v>5693348</v>
      </c>
      <c r="E12" s="4">
        <v>7518648</v>
      </c>
      <c r="F12" s="4">
        <v>11374849</v>
      </c>
      <c r="G12" s="4">
        <v>14941182</v>
      </c>
      <c r="H12" s="4">
        <v>16727831</v>
      </c>
      <c r="I12" s="4">
        <v>17551120</v>
      </c>
      <c r="J12" s="4">
        <v>17796955</v>
      </c>
      <c r="K12" s="4">
        <v>19073522</v>
      </c>
      <c r="M12" s="4">
        <f t="shared" si="2"/>
        <v>185845</v>
      </c>
      <c r="N12" s="4">
        <f t="shared" si="3"/>
        <v>1064249</v>
      </c>
      <c r="O12" s="4">
        <f t="shared" si="4"/>
        <v>1825300</v>
      </c>
      <c r="P12" s="4">
        <f t="shared" si="5"/>
        <v>3856201</v>
      </c>
      <c r="Q12" s="4">
        <f t="shared" si="6"/>
        <v>3566333</v>
      </c>
      <c r="R12" s="4">
        <f t="shared" si="7"/>
        <v>1786649</v>
      </c>
      <c r="S12" s="4">
        <f t="shared" si="8"/>
        <v>823289</v>
      </c>
      <c r="T12" s="4">
        <f t="shared" si="9"/>
        <v>245835</v>
      </c>
      <c r="U12" s="4">
        <f t="shared" si="10"/>
        <v>1276567</v>
      </c>
      <c r="W12" s="14">
        <f t="shared" si="11"/>
        <v>4.1826328182003547E-2</v>
      </c>
      <c r="X12" s="14">
        <f t="shared" si="12"/>
        <v>0.22990413469230189</v>
      </c>
      <c r="Y12" s="14">
        <f t="shared" si="13"/>
        <v>0.32060221858913246</v>
      </c>
      <c r="Z12" s="14">
        <f t="shared" si="14"/>
        <v>0.51288489632710565</v>
      </c>
      <c r="AA12" s="14">
        <f t="shared" si="15"/>
        <v>0.31352794221707908</v>
      </c>
      <c r="AB12" s="14">
        <f t="shared" si="16"/>
        <v>0.11957882582515894</v>
      </c>
      <c r="AC12" s="14">
        <f t="shared" si="17"/>
        <v>4.9216721522353971E-2</v>
      </c>
      <c r="AD12" s="14">
        <f t="shared" si="18"/>
        <v>1.4006798426539161E-2</v>
      </c>
      <c r="AE12" s="14">
        <f t="shared" si="19"/>
        <v>7.1729517774248464E-2</v>
      </c>
    </row>
    <row r="13" spans="1:31" x14ac:dyDescent="0.25">
      <c r="A13" s="2" t="s">
        <v>4</v>
      </c>
      <c r="B13" s="4">
        <v>78581</v>
      </c>
      <c r="C13" s="4">
        <v>90437</v>
      </c>
      <c r="D13" s="4">
        <v>83720</v>
      </c>
      <c r="E13" s="4">
        <v>3999</v>
      </c>
      <c r="F13" s="4">
        <v>4000</v>
      </c>
      <c r="G13" s="4">
        <v>4000</v>
      </c>
      <c r="H13" s="4">
        <v>4000</v>
      </c>
      <c r="I13" s="4">
        <v>4000</v>
      </c>
      <c r="J13" s="4">
        <v>9000</v>
      </c>
      <c r="K13" s="4">
        <v>0</v>
      </c>
      <c r="M13" s="4">
        <f t="shared" si="2"/>
        <v>11856</v>
      </c>
      <c r="N13" s="4">
        <f t="shared" si="3"/>
        <v>-6717</v>
      </c>
      <c r="O13" s="4">
        <f t="shared" si="4"/>
        <v>-79721</v>
      </c>
      <c r="P13" s="4">
        <f t="shared" si="5"/>
        <v>1</v>
      </c>
      <c r="Q13" s="4">
        <f t="shared" si="6"/>
        <v>0</v>
      </c>
      <c r="R13" s="4">
        <f t="shared" si="7"/>
        <v>0</v>
      </c>
      <c r="S13" s="4">
        <f t="shared" si="8"/>
        <v>0</v>
      </c>
      <c r="T13" s="4">
        <f t="shared" si="9"/>
        <v>5000</v>
      </c>
      <c r="U13" s="4">
        <f t="shared" si="10"/>
        <v>-9000</v>
      </c>
      <c r="W13" s="14">
        <f t="shared" si="11"/>
        <v>0.15087616599432432</v>
      </c>
      <c r="X13" s="14">
        <f t="shared" si="12"/>
        <v>-7.4272698121344141E-2</v>
      </c>
      <c r="Y13" s="14">
        <f t="shared" si="13"/>
        <v>-0.95223363592928811</v>
      </c>
      <c r="Z13" s="14">
        <f t="shared" si="14"/>
        <v>2.5006251562890725E-4</v>
      </c>
      <c r="AA13" s="14">
        <f t="shared" si="15"/>
        <v>0</v>
      </c>
      <c r="AB13" s="14">
        <f t="shared" si="16"/>
        <v>0</v>
      </c>
      <c r="AC13" s="14">
        <f t="shared" si="17"/>
        <v>0</v>
      </c>
      <c r="AD13" s="14">
        <f t="shared" si="18"/>
        <v>1.25</v>
      </c>
      <c r="AE13" s="14">
        <f t="shared" si="19"/>
        <v>-1</v>
      </c>
    </row>
    <row r="14" spans="1:31" x14ac:dyDescent="0.25">
      <c r="A14" s="2" t="s">
        <v>5</v>
      </c>
      <c r="B14" s="4">
        <v>1993</v>
      </c>
      <c r="C14" s="4">
        <v>8846</v>
      </c>
      <c r="D14" s="4">
        <v>7448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M14" s="4">
        <f t="shared" si="2"/>
        <v>6853</v>
      </c>
      <c r="N14" s="4">
        <f t="shared" si="3"/>
        <v>-1398</v>
      </c>
      <c r="O14" s="4">
        <f t="shared" si="4"/>
        <v>-7448</v>
      </c>
      <c r="P14" s="4">
        <f t="shared" si="5"/>
        <v>0</v>
      </c>
      <c r="Q14" s="4">
        <f t="shared" si="6"/>
        <v>0</v>
      </c>
      <c r="R14" s="4">
        <f t="shared" si="7"/>
        <v>0</v>
      </c>
      <c r="S14" s="4">
        <f t="shared" si="8"/>
        <v>0</v>
      </c>
      <c r="T14" s="4">
        <f t="shared" si="9"/>
        <v>0</v>
      </c>
      <c r="U14" s="4">
        <f t="shared" si="10"/>
        <v>0</v>
      </c>
      <c r="W14" s="14">
        <f t="shared" si="11"/>
        <v>3.4385348720521827</v>
      </c>
      <c r="X14" s="14">
        <f t="shared" si="12"/>
        <v>-0.15803753108749719</v>
      </c>
      <c r="Y14" s="14">
        <f t="shared" si="13"/>
        <v>-1</v>
      </c>
      <c r="Z14" s="14"/>
      <c r="AA14" s="14"/>
      <c r="AB14" s="14"/>
      <c r="AC14" s="14"/>
      <c r="AD14" s="14"/>
      <c r="AE14" s="14"/>
    </row>
    <row r="15" spans="1:31" x14ac:dyDescent="0.25">
      <c r="A15" s="2" t="s">
        <v>6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250027</v>
      </c>
      <c r="I15" s="4">
        <v>368882</v>
      </c>
      <c r="J15" s="4">
        <v>100560</v>
      </c>
      <c r="K15" s="4">
        <v>168266</v>
      </c>
      <c r="M15" s="4">
        <f t="shared" si="2"/>
        <v>0</v>
      </c>
      <c r="N15" s="4">
        <f t="shared" si="3"/>
        <v>0</v>
      </c>
      <c r="O15" s="4">
        <f t="shared" si="4"/>
        <v>0</v>
      </c>
      <c r="P15" s="4">
        <f t="shared" si="5"/>
        <v>0</v>
      </c>
      <c r="Q15" s="4">
        <f t="shared" si="6"/>
        <v>0</v>
      </c>
      <c r="R15" s="4">
        <f t="shared" si="7"/>
        <v>250027</v>
      </c>
      <c r="S15" s="4">
        <f t="shared" si="8"/>
        <v>118855</v>
      </c>
      <c r="T15" s="4">
        <f t="shared" si="9"/>
        <v>-268322</v>
      </c>
      <c r="U15" s="4">
        <f t="shared" si="10"/>
        <v>67706</v>
      </c>
      <c r="W15" s="14"/>
      <c r="X15" s="14"/>
      <c r="Y15" s="14"/>
      <c r="Z15" s="14"/>
      <c r="AA15" s="14"/>
      <c r="AB15" s="14"/>
      <c r="AC15" s="14">
        <f t="shared" si="17"/>
        <v>0.47536866018470003</v>
      </c>
      <c r="AD15" s="14">
        <f t="shared" si="18"/>
        <v>-0.72739249949848461</v>
      </c>
      <c r="AE15" s="14">
        <f t="shared" si="19"/>
        <v>0.67328957836117742</v>
      </c>
    </row>
    <row r="16" spans="1:31" x14ac:dyDescent="0.25">
      <c r="A16" s="2" t="s">
        <v>13</v>
      </c>
      <c r="B16" s="4">
        <v>0</v>
      </c>
      <c r="C16" s="4">
        <v>5401</v>
      </c>
      <c r="D16" s="4">
        <v>23266</v>
      </c>
      <c r="E16" s="4">
        <v>793862</v>
      </c>
      <c r="F16" s="4">
        <v>804168</v>
      </c>
      <c r="G16" s="4">
        <v>726494</v>
      </c>
      <c r="H16" s="4">
        <v>762217</v>
      </c>
      <c r="I16" s="4">
        <v>923994</v>
      </c>
      <c r="J16" s="4">
        <v>1134364</v>
      </c>
      <c r="K16" s="4">
        <v>1266334</v>
      </c>
      <c r="M16" s="4">
        <f t="shared" si="2"/>
        <v>5401</v>
      </c>
      <c r="N16" s="4">
        <f t="shared" si="3"/>
        <v>17865</v>
      </c>
      <c r="O16" s="4">
        <f t="shared" si="4"/>
        <v>770596</v>
      </c>
      <c r="P16" s="4">
        <f t="shared" si="5"/>
        <v>10306</v>
      </c>
      <c r="Q16" s="4">
        <f t="shared" si="6"/>
        <v>-77674</v>
      </c>
      <c r="R16" s="4">
        <f t="shared" si="7"/>
        <v>35723</v>
      </c>
      <c r="S16" s="4">
        <f t="shared" si="8"/>
        <v>161777</v>
      </c>
      <c r="T16" s="4">
        <f t="shared" si="9"/>
        <v>210370</v>
      </c>
      <c r="U16" s="4">
        <f t="shared" si="10"/>
        <v>131970</v>
      </c>
      <c r="W16" s="14"/>
      <c r="X16" s="14">
        <f t="shared" si="12"/>
        <v>3.3077207924458434</v>
      </c>
      <c r="Y16" s="14">
        <f t="shared" si="13"/>
        <v>33.121120949024331</v>
      </c>
      <c r="Z16" s="14">
        <f t="shared" si="14"/>
        <v>1.2982105202163601E-2</v>
      </c>
      <c r="AA16" s="14">
        <f t="shared" si="15"/>
        <v>-9.6589269903801192E-2</v>
      </c>
      <c r="AB16" s="14">
        <f t="shared" si="16"/>
        <v>4.9171775678808087E-2</v>
      </c>
      <c r="AC16" s="14">
        <f t="shared" si="17"/>
        <v>0.2122453317099986</v>
      </c>
      <c r="AD16" s="14">
        <f t="shared" si="18"/>
        <v>0.22767463857990419</v>
      </c>
      <c r="AE16" s="14">
        <f t="shared" si="19"/>
        <v>0.11633831821179093</v>
      </c>
    </row>
    <row r="17" spans="1:31" x14ac:dyDescent="0.25">
      <c r="A17" s="2" t="s">
        <v>14</v>
      </c>
      <c r="B17" s="4">
        <v>5423</v>
      </c>
      <c r="C17" s="4">
        <v>5423</v>
      </c>
      <c r="D17" s="4">
        <v>4621</v>
      </c>
      <c r="E17" s="4">
        <v>4621</v>
      </c>
      <c r="F17" s="4">
        <v>4621</v>
      </c>
      <c r="G17" s="4">
        <v>4621</v>
      </c>
      <c r="H17" s="4">
        <v>4621</v>
      </c>
      <c r="I17" s="4">
        <v>4621</v>
      </c>
      <c r="J17" s="4">
        <v>4621</v>
      </c>
      <c r="K17" s="4">
        <v>4621</v>
      </c>
      <c r="M17" s="4">
        <f t="shared" si="2"/>
        <v>0</v>
      </c>
      <c r="N17" s="4">
        <f t="shared" si="3"/>
        <v>-802</v>
      </c>
      <c r="O17" s="4">
        <f t="shared" si="4"/>
        <v>0</v>
      </c>
      <c r="P17" s="4">
        <f t="shared" si="5"/>
        <v>0</v>
      </c>
      <c r="Q17" s="4">
        <f t="shared" si="6"/>
        <v>0</v>
      </c>
      <c r="R17" s="4">
        <f t="shared" si="7"/>
        <v>0</v>
      </c>
      <c r="S17" s="4">
        <f t="shared" si="8"/>
        <v>0</v>
      </c>
      <c r="T17" s="4">
        <f t="shared" si="9"/>
        <v>0</v>
      </c>
      <c r="U17" s="4">
        <f t="shared" si="10"/>
        <v>0</v>
      </c>
      <c r="W17" s="14">
        <f t="shared" si="11"/>
        <v>0</v>
      </c>
      <c r="X17" s="14">
        <f t="shared" si="12"/>
        <v>-0.14788862253365295</v>
      </c>
      <c r="Y17" s="14">
        <f t="shared" si="13"/>
        <v>0</v>
      </c>
      <c r="Z17" s="14">
        <f t="shared" si="14"/>
        <v>0</v>
      </c>
      <c r="AA17" s="14">
        <f t="shared" si="15"/>
        <v>0</v>
      </c>
      <c r="AB17" s="14">
        <f t="shared" si="16"/>
        <v>0</v>
      </c>
      <c r="AC17" s="14">
        <f t="shared" si="17"/>
        <v>0</v>
      </c>
      <c r="AD17" s="14">
        <f t="shared" si="18"/>
        <v>0</v>
      </c>
      <c r="AE17" s="14">
        <f t="shared" si="19"/>
        <v>0</v>
      </c>
    </row>
    <row r="18" spans="1:31" x14ac:dyDescent="0.25">
      <c r="A18" s="2" t="s">
        <v>15</v>
      </c>
      <c r="B18" s="4">
        <v>3572723</v>
      </c>
      <c r="C18" s="4">
        <v>3640712</v>
      </c>
      <c r="D18" s="4">
        <v>4088907</v>
      </c>
      <c r="E18" s="4">
        <v>5846115</v>
      </c>
      <c r="F18" s="4">
        <v>8321563</v>
      </c>
      <c r="G18" s="4">
        <v>10663393</v>
      </c>
      <c r="H18" s="4">
        <v>11479744</v>
      </c>
      <c r="I18" s="4">
        <v>11741476</v>
      </c>
      <c r="J18" s="4">
        <v>12303437</v>
      </c>
      <c r="K18" s="4">
        <v>12339167</v>
      </c>
      <c r="M18" s="4">
        <f t="shared" si="2"/>
        <v>67989</v>
      </c>
      <c r="N18" s="4">
        <f t="shared" si="3"/>
        <v>448195</v>
      </c>
      <c r="O18" s="4">
        <f t="shared" si="4"/>
        <v>1757208</v>
      </c>
      <c r="P18" s="4">
        <f t="shared" si="5"/>
        <v>2475448</v>
      </c>
      <c r="Q18" s="4">
        <f t="shared" si="6"/>
        <v>2341830</v>
      </c>
      <c r="R18" s="4">
        <f t="shared" si="7"/>
        <v>816351</v>
      </c>
      <c r="S18" s="4">
        <f t="shared" si="8"/>
        <v>261732</v>
      </c>
      <c r="T18" s="4">
        <f t="shared" si="9"/>
        <v>561961</v>
      </c>
      <c r="U18" s="4">
        <f t="shared" si="10"/>
        <v>35730</v>
      </c>
      <c r="W18" s="14">
        <f t="shared" si="11"/>
        <v>1.9030022758551389E-2</v>
      </c>
      <c r="X18" s="14">
        <f t="shared" si="12"/>
        <v>0.12310641434972061</v>
      </c>
      <c r="Y18" s="14">
        <f t="shared" si="13"/>
        <v>0.4297500530092761</v>
      </c>
      <c r="Z18" s="14">
        <f t="shared" si="14"/>
        <v>0.42343470834904889</v>
      </c>
      <c r="AA18" s="14">
        <f t="shared" si="15"/>
        <v>0.2814170847471803</v>
      </c>
      <c r="AB18" s="14">
        <f t="shared" si="16"/>
        <v>7.655640188821701E-2</v>
      </c>
      <c r="AC18" s="14">
        <f t="shared" si="17"/>
        <v>2.2799463123916352E-2</v>
      </c>
      <c r="AD18" s="14">
        <f t="shared" si="18"/>
        <v>4.7861188831795937E-2</v>
      </c>
      <c r="AE18" s="14">
        <f t="shared" si="19"/>
        <v>2.9040665628636943E-3</v>
      </c>
    </row>
    <row r="19" spans="1:31" x14ac:dyDescent="0.25">
      <c r="A19" s="2" t="s">
        <v>16</v>
      </c>
      <c r="B19" s="4">
        <v>122779</v>
      </c>
      <c r="C19" s="4">
        <v>111888</v>
      </c>
      <c r="D19" s="4">
        <v>102435</v>
      </c>
      <c r="E19" s="4">
        <v>39904</v>
      </c>
      <c r="F19" s="4">
        <v>39367</v>
      </c>
      <c r="G19" s="4">
        <v>60569</v>
      </c>
      <c r="H19" s="4">
        <v>59409</v>
      </c>
      <c r="I19" s="4">
        <v>55106</v>
      </c>
      <c r="J19" s="4">
        <v>65187</v>
      </c>
      <c r="K19" s="4">
        <v>58185</v>
      </c>
      <c r="M19" s="4">
        <f t="shared" si="2"/>
        <v>-10891</v>
      </c>
      <c r="N19" s="4">
        <f t="shared" si="3"/>
        <v>-9453</v>
      </c>
      <c r="O19" s="4">
        <f t="shared" si="4"/>
        <v>-62531</v>
      </c>
      <c r="P19" s="4">
        <f t="shared" si="5"/>
        <v>-537</v>
      </c>
      <c r="Q19" s="4">
        <f t="shared" si="6"/>
        <v>21202</v>
      </c>
      <c r="R19" s="4">
        <f t="shared" si="7"/>
        <v>-1160</v>
      </c>
      <c r="S19" s="4">
        <f t="shared" si="8"/>
        <v>-4303</v>
      </c>
      <c r="T19" s="4">
        <f t="shared" si="9"/>
        <v>10081</v>
      </c>
      <c r="U19" s="4">
        <f t="shared" si="10"/>
        <v>-7002</v>
      </c>
      <c r="W19" s="14">
        <f t="shared" si="11"/>
        <v>-8.8704094348382057E-2</v>
      </c>
      <c r="X19" s="14">
        <f t="shared" si="12"/>
        <v>-8.4486271986271982E-2</v>
      </c>
      <c r="Y19" s="14">
        <f t="shared" si="13"/>
        <v>-0.61044564845999905</v>
      </c>
      <c r="Z19" s="14">
        <f t="shared" si="14"/>
        <v>-1.345729751403368E-2</v>
      </c>
      <c r="AA19" s="14">
        <f t="shared" si="15"/>
        <v>0.53857291640206262</v>
      </c>
      <c r="AB19" s="14">
        <f t="shared" si="16"/>
        <v>-1.9151711271442488E-2</v>
      </c>
      <c r="AC19" s="14">
        <f t="shared" si="17"/>
        <v>-7.2430103183019415E-2</v>
      </c>
      <c r="AD19" s="14">
        <f t="shared" si="18"/>
        <v>0.18293833702319168</v>
      </c>
      <c r="AE19" s="14">
        <f t="shared" si="19"/>
        <v>-0.10741405494960651</v>
      </c>
    </row>
    <row r="20" spans="1:31" x14ac:dyDescent="0.25">
      <c r="A20" s="2" t="s">
        <v>17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M20" s="4">
        <f t="shared" si="2"/>
        <v>0</v>
      </c>
      <c r="N20" s="4">
        <f t="shared" si="3"/>
        <v>0</v>
      </c>
      <c r="O20" s="4">
        <f t="shared" si="4"/>
        <v>0</v>
      </c>
      <c r="P20" s="4">
        <f t="shared" si="5"/>
        <v>0</v>
      </c>
      <c r="Q20" s="4">
        <f t="shared" si="6"/>
        <v>0</v>
      </c>
      <c r="R20" s="4">
        <f t="shared" si="7"/>
        <v>0</v>
      </c>
      <c r="S20" s="4">
        <f t="shared" si="8"/>
        <v>0</v>
      </c>
      <c r="T20" s="4">
        <f t="shared" si="9"/>
        <v>0</v>
      </c>
      <c r="U20" s="4">
        <f t="shared" si="10"/>
        <v>0</v>
      </c>
      <c r="W20" s="14"/>
      <c r="X20" s="14"/>
      <c r="Y20" s="14"/>
      <c r="Z20" s="14"/>
      <c r="AA20" s="14"/>
      <c r="AB20" s="14"/>
      <c r="AC20" s="14"/>
      <c r="AD20" s="14"/>
      <c r="AE20" s="14"/>
    </row>
    <row r="21" spans="1:31" x14ac:dyDescent="0.25">
      <c r="A21" s="2" t="s">
        <v>18</v>
      </c>
      <c r="B21" s="4">
        <v>0</v>
      </c>
      <c r="C21" s="4">
        <v>0</v>
      </c>
      <c r="D21" s="4">
        <v>0</v>
      </c>
      <c r="E21" s="4">
        <v>139216</v>
      </c>
      <c r="F21" s="4">
        <v>1330197</v>
      </c>
      <c r="G21" s="4">
        <v>2623134</v>
      </c>
      <c r="H21" s="4">
        <v>3202503</v>
      </c>
      <c r="I21" s="4">
        <v>3227031</v>
      </c>
      <c r="J21" s="4">
        <v>3067871</v>
      </c>
      <c r="K21" s="4">
        <v>3566132</v>
      </c>
      <c r="M21" s="4">
        <f t="shared" si="2"/>
        <v>0</v>
      </c>
      <c r="N21" s="4">
        <f t="shared" si="3"/>
        <v>0</v>
      </c>
      <c r="O21" s="4">
        <f t="shared" si="4"/>
        <v>139216</v>
      </c>
      <c r="P21" s="4">
        <f t="shared" si="5"/>
        <v>1190981</v>
      </c>
      <c r="Q21" s="4">
        <f t="shared" si="6"/>
        <v>1292937</v>
      </c>
      <c r="R21" s="4">
        <f t="shared" si="7"/>
        <v>579369</v>
      </c>
      <c r="S21" s="4">
        <f t="shared" si="8"/>
        <v>24528</v>
      </c>
      <c r="T21" s="4">
        <f t="shared" si="9"/>
        <v>-159160</v>
      </c>
      <c r="U21" s="4">
        <f t="shared" si="10"/>
        <v>498261</v>
      </c>
      <c r="W21" s="14"/>
      <c r="X21" s="14"/>
      <c r="Y21" s="14"/>
      <c r="Z21" s="14">
        <f t="shared" si="14"/>
        <v>8.5549146649810375</v>
      </c>
      <c r="AA21" s="14">
        <f t="shared" si="15"/>
        <v>0.97198911138726063</v>
      </c>
      <c r="AB21" s="14">
        <f t="shared" si="16"/>
        <v>0.22086900631077178</v>
      </c>
      <c r="AC21" s="14">
        <f t="shared" si="17"/>
        <v>7.6590092187267273E-3</v>
      </c>
      <c r="AD21" s="14">
        <f t="shared" si="18"/>
        <v>-4.9320877301767478E-2</v>
      </c>
      <c r="AE21" s="14">
        <f t="shared" si="19"/>
        <v>0.16241263077880394</v>
      </c>
    </row>
    <row r="22" spans="1:31" x14ac:dyDescent="0.25">
      <c r="A22" s="2" t="s">
        <v>9</v>
      </c>
      <c r="B22" s="4">
        <v>0</v>
      </c>
      <c r="C22" s="4">
        <v>0</v>
      </c>
      <c r="D22" s="4">
        <v>0</v>
      </c>
      <c r="E22" s="4">
        <v>272363</v>
      </c>
      <c r="F22" s="4">
        <v>405292</v>
      </c>
      <c r="G22" s="4">
        <v>260314</v>
      </c>
      <c r="H22" s="4">
        <v>179695</v>
      </c>
      <c r="I22" s="4">
        <v>238352</v>
      </c>
      <c r="J22" s="4">
        <v>99276</v>
      </c>
      <c r="K22" s="4">
        <v>378000</v>
      </c>
      <c r="M22" s="4">
        <f t="shared" si="2"/>
        <v>0</v>
      </c>
      <c r="N22" s="4">
        <f t="shared" si="3"/>
        <v>0</v>
      </c>
      <c r="O22" s="4">
        <f t="shared" si="4"/>
        <v>272363</v>
      </c>
      <c r="P22" s="4">
        <f t="shared" si="5"/>
        <v>132929</v>
      </c>
      <c r="Q22" s="4">
        <f t="shared" si="6"/>
        <v>-144978</v>
      </c>
      <c r="R22" s="4">
        <f t="shared" si="7"/>
        <v>-80619</v>
      </c>
      <c r="S22" s="4">
        <f t="shared" si="8"/>
        <v>58657</v>
      </c>
      <c r="T22" s="4">
        <f t="shared" si="9"/>
        <v>-139076</v>
      </c>
      <c r="U22" s="4">
        <f t="shared" si="10"/>
        <v>278724</v>
      </c>
      <c r="W22" s="14"/>
      <c r="X22" s="14"/>
      <c r="Y22" s="14"/>
      <c r="Z22" s="14">
        <f t="shared" si="14"/>
        <v>0.48805821642440422</v>
      </c>
      <c r="AA22" s="14">
        <f t="shared" si="15"/>
        <v>-0.35771246409995755</v>
      </c>
      <c r="AB22" s="14">
        <f t="shared" si="16"/>
        <v>-0.30969905575574114</v>
      </c>
      <c r="AC22" s="14">
        <f t="shared" si="17"/>
        <v>0.32642533181223743</v>
      </c>
      <c r="AD22" s="14">
        <f t="shared" si="18"/>
        <v>-0.58348996442236689</v>
      </c>
      <c r="AE22" s="14">
        <f t="shared" si="19"/>
        <v>2.8075667835126317</v>
      </c>
    </row>
    <row r="23" spans="1:31" x14ac:dyDescent="0.25">
      <c r="A23" s="3" t="s">
        <v>19</v>
      </c>
      <c r="B23" s="4">
        <v>10223304</v>
      </c>
      <c r="C23" s="4">
        <v>13918037</v>
      </c>
      <c r="D23" s="4">
        <v>14757986</v>
      </c>
      <c r="E23" s="4">
        <v>16647907</v>
      </c>
      <c r="F23" s="4">
        <v>21139387</v>
      </c>
      <c r="G23" s="4">
        <v>21932560</v>
      </c>
      <c r="H23" s="4">
        <v>25470116</v>
      </c>
      <c r="I23" s="4">
        <v>31218180</v>
      </c>
      <c r="J23" s="4">
        <v>38162979</v>
      </c>
      <c r="K23" s="4">
        <v>40035727</v>
      </c>
      <c r="M23" s="4">
        <f t="shared" si="2"/>
        <v>3694733</v>
      </c>
      <c r="N23" s="4">
        <f t="shared" si="3"/>
        <v>839949</v>
      </c>
      <c r="O23" s="4">
        <f t="shared" si="4"/>
        <v>1889921</v>
      </c>
      <c r="P23" s="4">
        <f t="shared" si="5"/>
        <v>4491480</v>
      </c>
      <c r="Q23" s="4">
        <f t="shared" si="6"/>
        <v>793173</v>
      </c>
      <c r="R23" s="4">
        <f t="shared" si="7"/>
        <v>3537556</v>
      </c>
      <c r="S23" s="4">
        <f t="shared" si="8"/>
        <v>5748064</v>
      </c>
      <c r="T23" s="4">
        <f t="shared" si="9"/>
        <v>6944799</v>
      </c>
      <c r="U23" s="4">
        <f t="shared" si="10"/>
        <v>1872748</v>
      </c>
      <c r="W23" s="14">
        <f t="shared" si="11"/>
        <v>0.36140302587108825</v>
      </c>
      <c r="X23" s="14">
        <f t="shared" si="12"/>
        <v>6.0349674311111545E-2</v>
      </c>
      <c r="Y23" s="14">
        <f t="shared" si="13"/>
        <v>0.12806090207701781</v>
      </c>
      <c r="Z23" s="14">
        <f t="shared" si="14"/>
        <v>0.26979247301177262</v>
      </c>
      <c r="AA23" s="14">
        <f t="shared" si="15"/>
        <v>3.7521097466071275E-2</v>
      </c>
      <c r="AB23" s="14">
        <f t="shared" si="16"/>
        <v>0.16129243462687437</v>
      </c>
      <c r="AC23" s="14">
        <f t="shared" si="17"/>
        <v>0.22567875230721368</v>
      </c>
      <c r="AD23" s="14">
        <f t="shared" si="18"/>
        <v>0.22246008575772194</v>
      </c>
      <c r="AE23" s="14">
        <f t="shared" si="19"/>
        <v>4.9072374564889179E-2</v>
      </c>
    </row>
    <row r="24" spans="1:31" x14ac:dyDescent="0.25">
      <c r="A24" s="1" t="s">
        <v>20</v>
      </c>
      <c r="B24" s="4">
        <v>5353550</v>
      </c>
      <c r="C24" s="4">
        <v>8847419</v>
      </c>
      <c r="D24" s="4">
        <v>8386151</v>
      </c>
      <c r="E24" s="4">
        <v>8068100</v>
      </c>
      <c r="F24" s="4">
        <v>10396466</v>
      </c>
      <c r="G24" s="4">
        <v>8561001</v>
      </c>
      <c r="H24" s="4">
        <v>8828240</v>
      </c>
      <c r="I24" s="4">
        <v>12660262</v>
      </c>
      <c r="J24" s="4">
        <v>17675669</v>
      </c>
      <c r="K24" s="4">
        <v>15949538</v>
      </c>
      <c r="M24" s="4">
        <f t="shared" si="2"/>
        <v>3493869</v>
      </c>
      <c r="N24" s="4">
        <f t="shared" si="3"/>
        <v>-461268</v>
      </c>
      <c r="O24" s="4">
        <f t="shared" si="4"/>
        <v>-318051</v>
      </c>
      <c r="P24" s="4">
        <f t="shared" si="5"/>
        <v>2328366</v>
      </c>
      <c r="Q24" s="4">
        <f t="shared" si="6"/>
        <v>-1835465</v>
      </c>
      <c r="R24" s="4">
        <f t="shared" si="7"/>
        <v>267239</v>
      </c>
      <c r="S24" s="4">
        <f t="shared" si="8"/>
        <v>3832022</v>
      </c>
      <c r="T24" s="4">
        <f t="shared" si="9"/>
        <v>5015407</v>
      </c>
      <c r="U24" s="4">
        <f t="shared" si="10"/>
        <v>-1726131</v>
      </c>
      <c r="W24" s="14">
        <f t="shared" si="11"/>
        <v>0.65262657488955922</v>
      </c>
      <c r="X24" s="14">
        <f t="shared" si="12"/>
        <v>-5.2135882792484455E-2</v>
      </c>
      <c r="Y24" s="14">
        <f t="shared" si="13"/>
        <v>-3.7925742095509606E-2</v>
      </c>
      <c r="Z24" s="14">
        <f t="shared" si="14"/>
        <v>0.28858913498841116</v>
      </c>
      <c r="AA24" s="14">
        <f t="shared" si="15"/>
        <v>-0.17654701126325043</v>
      </c>
      <c r="AB24" s="14">
        <f t="shared" si="16"/>
        <v>3.121585898658346E-2</v>
      </c>
      <c r="AC24" s="14">
        <f t="shared" si="17"/>
        <v>0.43406409431551474</v>
      </c>
      <c r="AD24" s="14">
        <f t="shared" si="18"/>
        <v>0.39615349192615446</v>
      </c>
      <c r="AE24" s="14">
        <f t="shared" si="19"/>
        <v>-9.7655766240021813E-2</v>
      </c>
    </row>
    <row r="25" spans="1:31" x14ac:dyDescent="0.25">
      <c r="A25" s="2" t="s">
        <v>21</v>
      </c>
      <c r="B25" s="4">
        <v>1516521</v>
      </c>
      <c r="C25" s="4">
        <v>2275340</v>
      </c>
      <c r="D25" s="4">
        <v>929364</v>
      </c>
      <c r="E25" s="4">
        <v>551905</v>
      </c>
      <c r="F25" s="4">
        <v>909587</v>
      </c>
      <c r="G25" s="4">
        <v>40248</v>
      </c>
      <c r="H25" s="4">
        <v>94023</v>
      </c>
      <c r="I25" s="4">
        <v>385524</v>
      </c>
      <c r="J25" s="4">
        <v>340875</v>
      </c>
      <c r="K25" s="4">
        <v>1141869</v>
      </c>
      <c r="M25" s="4">
        <f t="shared" si="2"/>
        <v>758819</v>
      </c>
      <c r="N25" s="4">
        <f t="shared" si="3"/>
        <v>-1345976</v>
      </c>
      <c r="O25" s="4">
        <f t="shared" si="4"/>
        <v>-377459</v>
      </c>
      <c r="P25" s="4">
        <f t="shared" si="5"/>
        <v>357682</v>
      </c>
      <c r="Q25" s="4">
        <f t="shared" si="6"/>
        <v>-869339</v>
      </c>
      <c r="R25" s="4">
        <f t="shared" si="7"/>
        <v>53775</v>
      </c>
      <c r="S25" s="4">
        <f t="shared" si="8"/>
        <v>291501</v>
      </c>
      <c r="T25" s="4">
        <f t="shared" si="9"/>
        <v>-44649</v>
      </c>
      <c r="U25" s="4">
        <f t="shared" si="10"/>
        <v>800994</v>
      </c>
      <c r="W25" s="14">
        <f t="shared" si="11"/>
        <v>0.5003682771290342</v>
      </c>
      <c r="X25" s="14">
        <f t="shared" si="12"/>
        <v>-0.59154939481571989</v>
      </c>
      <c r="Y25" s="14">
        <f t="shared" si="13"/>
        <v>-0.40614764505618894</v>
      </c>
      <c r="Z25" s="14">
        <f t="shared" si="14"/>
        <v>0.64808617425100334</v>
      </c>
      <c r="AA25" s="14">
        <f t="shared" si="15"/>
        <v>-0.95575134649022031</v>
      </c>
      <c r="AB25" s="14">
        <f t="shared" si="16"/>
        <v>1.3360912343470484</v>
      </c>
      <c r="AC25" s="14">
        <f t="shared" si="17"/>
        <v>3.100315880156983</v>
      </c>
      <c r="AD25" s="14">
        <f t="shared" si="18"/>
        <v>-0.11581380147539452</v>
      </c>
      <c r="AE25" s="14">
        <f t="shared" si="19"/>
        <v>2.3498173817381738</v>
      </c>
    </row>
    <row r="26" spans="1:31" x14ac:dyDescent="0.25">
      <c r="A26" s="2" t="s">
        <v>22</v>
      </c>
      <c r="B26" s="4">
        <v>117400</v>
      </c>
      <c r="C26" s="4">
        <v>134583</v>
      </c>
      <c r="D26" s="4">
        <v>206901</v>
      </c>
      <c r="E26" s="4">
        <v>152455</v>
      </c>
      <c r="F26" s="4">
        <v>165084</v>
      </c>
      <c r="G26" s="4">
        <v>737056</v>
      </c>
      <c r="H26" s="4">
        <v>1777358</v>
      </c>
      <c r="I26" s="4">
        <v>1572434</v>
      </c>
      <c r="J26" s="4">
        <v>4932839</v>
      </c>
      <c r="K26" s="4">
        <v>2971529</v>
      </c>
      <c r="M26" s="4">
        <f t="shared" si="2"/>
        <v>17183</v>
      </c>
      <c r="N26" s="4">
        <f t="shared" si="3"/>
        <v>72318</v>
      </c>
      <c r="O26" s="4">
        <f t="shared" si="4"/>
        <v>-54446</v>
      </c>
      <c r="P26" s="4">
        <f t="shared" si="5"/>
        <v>12629</v>
      </c>
      <c r="Q26" s="4">
        <f t="shared" si="6"/>
        <v>571972</v>
      </c>
      <c r="R26" s="4">
        <f t="shared" si="7"/>
        <v>1040302</v>
      </c>
      <c r="S26" s="4">
        <f t="shared" si="8"/>
        <v>-204924</v>
      </c>
      <c r="T26" s="4">
        <f t="shared" si="9"/>
        <v>3360405</v>
      </c>
      <c r="U26" s="4">
        <f t="shared" si="10"/>
        <v>-1961310</v>
      </c>
      <c r="W26" s="14">
        <f t="shared" si="11"/>
        <v>0.14636286201022147</v>
      </c>
      <c r="X26" s="14">
        <f t="shared" si="12"/>
        <v>0.53734869931566398</v>
      </c>
      <c r="Y26" s="14">
        <f t="shared" si="13"/>
        <v>-0.26315000894147444</v>
      </c>
      <c r="Z26" s="14">
        <f t="shared" si="14"/>
        <v>8.2837558623856222E-2</v>
      </c>
      <c r="AA26" s="14">
        <f t="shared" si="15"/>
        <v>3.4647331055704975</v>
      </c>
      <c r="AB26" s="14">
        <f t="shared" si="16"/>
        <v>1.4114287109798984</v>
      </c>
      <c r="AC26" s="14">
        <f t="shared" si="17"/>
        <v>-0.11529697449810336</v>
      </c>
      <c r="AD26" s="14">
        <f t="shared" si="18"/>
        <v>2.1370722078001365</v>
      </c>
      <c r="AE26" s="14">
        <f t="shared" si="19"/>
        <v>-0.39760267870084548</v>
      </c>
    </row>
    <row r="27" spans="1:31" x14ac:dyDescent="0.25">
      <c r="A27" s="2" t="s">
        <v>23</v>
      </c>
      <c r="B27" s="4">
        <v>2327828</v>
      </c>
      <c r="C27" s="4">
        <v>4885271</v>
      </c>
      <c r="D27" s="4">
        <v>5548220</v>
      </c>
      <c r="E27" s="4">
        <v>5064230</v>
      </c>
      <c r="F27" s="4">
        <v>6793651</v>
      </c>
      <c r="G27" s="4">
        <v>5610001</v>
      </c>
      <c r="H27" s="4">
        <v>3860567</v>
      </c>
      <c r="I27" s="4">
        <v>6987843</v>
      </c>
      <c r="J27" s="4">
        <v>8213166</v>
      </c>
      <c r="K27" s="4">
        <v>7496141</v>
      </c>
      <c r="M27" s="4">
        <f t="shared" si="2"/>
        <v>2557443</v>
      </c>
      <c r="N27" s="4">
        <f t="shared" si="3"/>
        <v>662949</v>
      </c>
      <c r="O27" s="4">
        <f t="shared" si="4"/>
        <v>-483990</v>
      </c>
      <c r="P27" s="4">
        <f t="shared" si="5"/>
        <v>1729421</v>
      </c>
      <c r="Q27" s="4">
        <f t="shared" si="6"/>
        <v>-1183650</v>
      </c>
      <c r="R27" s="4">
        <f t="shared" si="7"/>
        <v>-1749434</v>
      </c>
      <c r="S27" s="4">
        <f t="shared" si="8"/>
        <v>3127276</v>
      </c>
      <c r="T27" s="4">
        <f t="shared" si="9"/>
        <v>1225323</v>
      </c>
      <c r="U27" s="4">
        <f t="shared" si="10"/>
        <v>-717025</v>
      </c>
      <c r="W27" s="14">
        <f t="shared" si="11"/>
        <v>1.0986391606252697</v>
      </c>
      <c r="X27" s="14">
        <f t="shared" si="12"/>
        <v>0.13570362831458072</v>
      </c>
      <c r="Y27" s="14">
        <f t="shared" si="13"/>
        <v>-8.7233382958858879E-2</v>
      </c>
      <c r="Z27" s="14">
        <f t="shared" si="14"/>
        <v>0.3414973253584454</v>
      </c>
      <c r="AA27" s="14">
        <f t="shared" si="15"/>
        <v>-0.17422884984818915</v>
      </c>
      <c r="AB27" s="14">
        <f t="shared" si="16"/>
        <v>-0.31184201214937396</v>
      </c>
      <c r="AC27" s="14">
        <f t="shared" si="17"/>
        <v>0.81005613942200716</v>
      </c>
      <c r="AD27" s="14">
        <f t="shared" si="18"/>
        <v>0.17535067688269471</v>
      </c>
      <c r="AE27" s="14">
        <f t="shared" si="19"/>
        <v>-8.7301900387743284E-2</v>
      </c>
    </row>
    <row r="28" spans="1:31" x14ac:dyDescent="0.25">
      <c r="A28" s="2" t="s">
        <v>6</v>
      </c>
      <c r="B28" s="4">
        <v>5196</v>
      </c>
      <c r="C28" s="4">
        <v>929</v>
      </c>
      <c r="D28" s="4">
        <v>114</v>
      </c>
      <c r="E28" s="4">
        <v>0</v>
      </c>
      <c r="F28" s="4">
        <v>0</v>
      </c>
      <c r="G28" s="4">
        <v>68</v>
      </c>
      <c r="H28" s="4">
        <v>40379</v>
      </c>
      <c r="I28" s="4">
        <v>29454</v>
      </c>
      <c r="J28" s="4">
        <v>177137</v>
      </c>
      <c r="K28" s="4">
        <v>236050</v>
      </c>
      <c r="M28" s="4">
        <f t="shared" si="2"/>
        <v>-4267</v>
      </c>
      <c r="N28" s="4">
        <f t="shared" si="3"/>
        <v>-815</v>
      </c>
      <c r="O28" s="4">
        <f t="shared" si="4"/>
        <v>-114</v>
      </c>
      <c r="P28" s="4">
        <f t="shared" si="5"/>
        <v>0</v>
      </c>
      <c r="Q28" s="4">
        <f t="shared" si="6"/>
        <v>68</v>
      </c>
      <c r="R28" s="4">
        <f t="shared" si="7"/>
        <v>40311</v>
      </c>
      <c r="S28" s="4">
        <f t="shared" si="8"/>
        <v>-10925</v>
      </c>
      <c r="T28" s="4">
        <f t="shared" si="9"/>
        <v>147683</v>
      </c>
      <c r="U28" s="4">
        <f t="shared" si="10"/>
        <v>58913</v>
      </c>
      <c r="W28" s="14">
        <f t="shared" si="11"/>
        <v>-0.82120862201693612</v>
      </c>
      <c r="X28" s="14">
        <f t="shared" si="12"/>
        <v>-0.87728740581270181</v>
      </c>
      <c r="Y28" s="14">
        <f t="shared" si="13"/>
        <v>-1</v>
      </c>
      <c r="Z28" s="14"/>
      <c r="AA28" s="14"/>
      <c r="AB28" s="14">
        <f t="shared" si="16"/>
        <v>592.80882352941171</v>
      </c>
      <c r="AC28" s="14">
        <f t="shared" si="17"/>
        <v>-0.27056143044651926</v>
      </c>
      <c r="AD28" s="14">
        <f t="shared" si="18"/>
        <v>5.014021864602431</v>
      </c>
      <c r="AE28" s="14">
        <f t="shared" si="19"/>
        <v>0.33258438383849787</v>
      </c>
    </row>
    <row r="29" spans="1:31" x14ac:dyDescent="0.25">
      <c r="A29" s="2" t="s">
        <v>24</v>
      </c>
      <c r="B29" s="4">
        <v>2180</v>
      </c>
      <c r="C29" s="4">
        <v>2992</v>
      </c>
      <c r="D29" s="4">
        <v>5324</v>
      </c>
      <c r="E29" s="4">
        <v>53934</v>
      </c>
      <c r="F29" s="4">
        <v>65524</v>
      </c>
      <c r="G29" s="4">
        <v>93297</v>
      </c>
      <c r="H29" s="4">
        <v>70129</v>
      </c>
      <c r="I29" s="4">
        <v>92442</v>
      </c>
      <c r="J29" s="4">
        <v>119833</v>
      </c>
      <c r="K29" s="4">
        <v>127500</v>
      </c>
      <c r="M29" s="4">
        <f t="shared" si="2"/>
        <v>812</v>
      </c>
      <c r="N29" s="4">
        <f t="shared" si="3"/>
        <v>2332</v>
      </c>
      <c r="O29" s="4">
        <f t="shared" si="4"/>
        <v>48610</v>
      </c>
      <c r="P29" s="4">
        <f t="shared" si="5"/>
        <v>11590</v>
      </c>
      <c r="Q29" s="4">
        <f t="shared" si="6"/>
        <v>27773</v>
      </c>
      <c r="R29" s="4">
        <f t="shared" si="7"/>
        <v>-23168</v>
      </c>
      <c r="S29" s="4">
        <f t="shared" si="8"/>
        <v>22313</v>
      </c>
      <c r="T29" s="4">
        <f t="shared" si="9"/>
        <v>27391</v>
      </c>
      <c r="U29" s="4">
        <f t="shared" si="10"/>
        <v>7667</v>
      </c>
      <c r="W29" s="14">
        <f t="shared" si="11"/>
        <v>0.37247706422018351</v>
      </c>
      <c r="X29" s="14">
        <f t="shared" si="12"/>
        <v>0.77941176470588236</v>
      </c>
      <c r="Y29" s="14">
        <f t="shared" si="13"/>
        <v>9.1303531179564246</v>
      </c>
      <c r="Z29" s="14">
        <f t="shared" si="14"/>
        <v>0.21489227574442837</v>
      </c>
      <c r="AA29" s="14">
        <f t="shared" si="15"/>
        <v>0.42385995970941948</v>
      </c>
      <c r="AB29" s="14">
        <f t="shared" si="16"/>
        <v>-0.24832524089734934</v>
      </c>
      <c r="AC29" s="14">
        <f t="shared" si="17"/>
        <v>0.31817079952658672</v>
      </c>
      <c r="AD29" s="14">
        <f t="shared" si="18"/>
        <v>0.296304709980312</v>
      </c>
      <c r="AE29" s="14">
        <f t="shared" si="19"/>
        <v>6.3980706483189098E-2</v>
      </c>
    </row>
    <row r="30" spans="1:31" x14ac:dyDescent="0.25">
      <c r="A30" s="2" t="s">
        <v>25</v>
      </c>
      <c r="B30" s="4">
        <v>0</v>
      </c>
      <c r="C30" s="4">
        <v>0</v>
      </c>
      <c r="D30" s="4">
        <v>0</v>
      </c>
      <c r="E30" s="4">
        <v>11489</v>
      </c>
      <c r="F30" s="4">
        <v>9563</v>
      </c>
      <c r="G30" s="4">
        <v>10282</v>
      </c>
      <c r="H30" s="4">
        <v>31757</v>
      </c>
      <c r="I30" s="4">
        <v>27953</v>
      </c>
      <c r="J30" s="4">
        <v>36797</v>
      </c>
      <c r="K30" s="4">
        <v>39300</v>
      </c>
      <c r="M30" s="4">
        <f t="shared" si="2"/>
        <v>0</v>
      </c>
      <c r="N30" s="4">
        <f t="shared" si="3"/>
        <v>0</v>
      </c>
      <c r="O30" s="4">
        <f t="shared" si="4"/>
        <v>11489</v>
      </c>
      <c r="P30" s="4">
        <f t="shared" si="5"/>
        <v>-1926</v>
      </c>
      <c r="Q30" s="4">
        <f t="shared" si="6"/>
        <v>719</v>
      </c>
      <c r="R30" s="4">
        <f t="shared" si="7"/>
        <v>21475</v>
      </c>
      <c r="S30" s="4">
        <f t="shared" si="8"/>
        <v>-3804</v>
      </c>
      <c r="T30" s="4">
        <f t="shared" si="9"/>
        <v>8844</v>
      </c>
      <c r="U30" s="4">
        <f t="shared" si="10"/>
        <v>2503</v>
      </c>
      <c r="W30" s="14"/>
      <c r="X30" s="14"/>
      <c r="Y30" s="14"/>
      <c r="Z30" s="14">
        <f t="shared" si="14"/>
        <v>-0.16763861084515624</v>
      </c>
      <c r="AA30" s="14">
        <f t="shared" si="15"/>
        <v>7.5185611209871384E-2</v>
      </c>
      <c r="AB30" s="14">
        <f t="shared" si="16"/>
        <v>2.0886014394086754</v>
      </c>
      <c r="AC30" s="14">
        <f t="shared" si="17"/>
        <v>-0.11978461441571937</v>
      </c>
      <c r="AD30" s="14">
        <f t="shared" si="18"/>
        <v>0.31638822308875614</v>
      </c>
      <c r="AE30" s="14">
        <f t="shared" si="19"/>
        <v>6.8021849607304938E-2</v>
      </c>
    </row>
    <row r="31" spans="1:31" x14ac:dyDescent="0.25">
      <c r="A31" s="2" t="s">
        <v>26</v>
      </c>
      <c r="B31" s="4">
        <v>58426</v>
      </c>
      <c r="C31" s="4">
        <v>69944</v>
      </c>
      <c r="D31" s="4">
        <v>85116</v>
      </c>
      <c r="E31" s="4">
        <v>222167</v>
      </c>
      <c r="F31" s="4">
        <v>6178</v>
      </c>
      <c r="G31" s="4">
        <v>5147</v>
      </c>
      <c r="H31" s="4">
        <v>133346</v>
      </c>
      <c r="I31" s="4">
        <v>141217</v>
      </c>
      <c r="J31" s="4">
        <v>21296</v>
      </c>
      <c r="K31" s="4">
        <v>98749</v>
      </c>
      <c r="M31" s="4">
        <f t="shared" si="2"/>
        <v>11518</v>
      </c>
      <c r="N31" s="4">
        <f t="shared" si="3"/>
        <v>15172</v>
      </c>
      <c r="O31" s="4">
        <f t="shared" si="4"/>
        <v>137051</v>
      </c>
      <c r="P31" s="4">
        <f t="shared" si="5"/>
        <v>-215989</v>
      </c>
      <c r="Q31" s="4">
        <f t="shared" si="6"/>
        <v>-1031</v>
      </c>
      <c r="R31" s="4">
        <f t="shared" si="7"/>
        <v>128199</v>
      </c>
      <c r="S31" s="4">
        <f t="shared" si="8"/>
        <v>7871</v>
      </c>
      <c r="T31" s="4">
        <f t="shared" si="9"/>
        <v>-119921</v>
      </c>
      <c r="U31" s="4">
        <f t="shared" si="10"/>
        <v>77453</v>
      </c>
      <c r="W31" s="14">
        <f t="shared" si="11"/>
        <v>0.19713826036353679</v>
      </c>
      <c r="X31" s="14">
        <f t="shared" si="12"/>
        <v>0.21691639025506118</v>
      </c>
      <c r="Y31" s="14">
        <f t="shared" si="13"/>
        <v>1.6101673010949762</v>
      </c>
      <c r="Z31" s="14">
        <f t="shared" si="14"/>
        <v>-0.97219208973429894</v>
      </c>
      <c r="AA31" s="14">
        <f t="shared" si="15"/>
        <v>-0.16688248624150209</v>
      </c>
      <c r="AB31" s="14">
        <f t="shared" si="16"/>
        <v>24.907518943073637</v>
      </c>
      <c r="AC31" s="14">
        <f t="shared" si="17"/>
        <v>5.9026892445217707E-2</v>
      </c>
      <c r="AD31" s="14">
        <f t="shared" si="18"/>
        <v>-0.84919662646848471</v>
      </c>
      <c r="AE31" s="14">
        <f t="shared" si="19"/>
        <v>3.6369740796393688</v>
      </c>
    </row>
    <row r="32" spans="1:31" x14ac:dyDescent="0.25">
      <c r="A32" s="2" t="s">
        <v>27</v>
      </c>
      <c r="B32" s="4">
        <v>0</v>
      </c>
      <c r="C32" s="4">
        <v>0</v>
      </c>
      <c r="D32" s="4">
        <v>0</v>
      </c>
      <c r="E32" s="4">
        <v>15381</v>
      </c>
      <c r="F32" s="4">
        <v>10656</v>
      </c>
      <c r="G32" s="4">
        <v>18701</v>
      </c>
      <c r="H32" s="4">
        <v>23111</v>
      </c>
      <c r="I32" s="4">
        <v>15417</v>
      </c>
      <c r="J32" s="4">
        <v>20428</v>
      </c>
      <c r="K32" s="4">
        <v>4878</v>
      </c>
      <c r="M32" s="4">
        <f t="shared" si="2"/>
        <v>0</v>
      </c>
      <c r="N32" s="4">
        <f t="shared" si="3"/>
        <v>0</v>
      </c>
      <c r="O32" s="4">
        <f t="shared" si="4"/>
        <v>15381</v>
      </c>
      <c r="P32" s="4">
        <f t="shared" si="5"/>
        <v>-4725</v>
      </c>
      <c r="Q32" s="4">
        <f t="shared" si="6"/>
        <v>8045</v>
      </c>
      <c r="R32" s="4">
        <f t="shared" si="7"/>
        <v>4410</v>
      </c>
      <c r="S32" s="4">
        <f t="shared" si="8"/>
        <v>-7694</v>
      </c>
      <c r="T32" s="4">
        <f t="shared" si="9"/>
        <v>5011</v>
      </c>
      <c r="U32" s="4">
        <f t="shared" si="10"/>
        <v>-15550</v>
      </c>
      <c r="W32" s="14"/>
      <c r="X32" s="14"/>
      <c r="Y32" s="14"/>
      <c r="Z32" s="14">
        <f t="shared" si="14"/>
        <v>-0.30719719133996487</v>
      </c>
      <c r="AA32" s="14">
        <f t="shared" si="15"/>
        <v>0.75497372372372373</v>
      </c>
      <c r="AB32" s="14">
        <f t="shared" si="16"/>
        <v>0.2358162665098123</v>
      </c>
      <c r="AC32" s="14">
        <f t="shared" si="17"/>
        <v>-0.33291506209164468</v>
      </c>
      <c r="AD32" s="14">
        <f t="shared" si="18"/>
        <v>0.32503081014464552</v>
      </c>
      <c r="AE32" s="14">
        <f t="shared" si="19"/>
        <v>-0.76121010377912668</v>
      </c>
    </row>
    <row r="33" spans="1:31" x14ac:dyDescent="0.25">
      <c r="A33" s="2" t="s">
        <v>28</v>
      </c>
      <c r="B33" s="4">
        <v>82606</v>
      </c>
      <c r="C33" s="4">
        <v>245821</v>
      </c>
      <c r="D33" s="4">
        <v>63182</v>
      </c>
      <c r="E33" s="4">
        <v>55450</v>
      </c>
      <c r="F33" s="4">
        <v>363747</v>
      </c>
      <c r="G33" s="4">
        <v>108824</v>
      </c>
      <c r="H33" s="4">
        <v>70604</v>
      </c>
      <c r="I33" s="4">
        <v>65056</v>
      </c>
      <c r="J33" s="4">
        <v>89924</v>
      </c>
      <c r="K33" s="4">
        <v>80345</v>
      </c>
      <c r="M33" s="4">
        <f t="shared" si="2"/>
        <v>163215</v>
      </c>
      <c r="N33" s="4">
        <f t="shared" si="3"/>
        <v>-182639</v>
      </c>
      <c r="O33" s="4">
        <f t="shared" si="4"/>
        <v>-7732</v>
      </c>
      <c r="P33" s="4">
        <f t="shared" si="5"/>
        <v>308297</v>
      </c>
      <c r="Q33" s="4">
        <f t="shared" si="6"/>
        <v>-254923</v>
      </c>
      <c r="R33" s="4">
        <f t="shared" si="7"/>
        <v>-38220</v>
      </c>
      <c r="S33" s="4">
        <f t="shared" si="8"/>
        <v>-5548</v>
      </c>
      <c r="T33" s="4">
        <f t="shared" si="9"/>
        <v>24868</v>
      </c>
      <c r="U33" s="4">
        <f t="shared" si="10"/>
        <v>-9579</v>
      </c>
      <c r="W33" s="14">
        <f t="shared" si="11"/>
        <v>1.9758250006052829</v>
      </c>
      <c r="X33" s="14">
        <f t="shared" si="12"/>
        <v>-0.74297557979179973</v>
      </c>
      <c r="Y33" s="14">
        <f t="shared" si="13"/>
        <v>-0.12237662625431293</v>
      </c>
      <c r="Z33" s="14">
        <f t="shared" si="14"/>
        <v>5.5599098286744812</v>
      </c>
      <c r="AA33" s="14">
        <f t="shared" si="15"/>
        <v>-0.70082502398645208</v>
      </c>
      <c r="AB33" s="14">
        <f t="shared" si="16"/>
        <v>-0.35120929206792617</v>
      </c>
      <c r="AC33" s="14">
        <f t="shared" si="17"/>
        <v>-7.8579117330462869E-2</v>
      </c>
      <c r="AD33" s="14">
        <f t="shared" si="18"/>
        <v>0.3822552877520905</v>
      </c>
      <c r="AE33" s="14">
        <f t="shared" si="19"/>
        <v>-0.10652328633067924</v>
      </c>
    </row>
    <row r="34" spans="1:31" x14ac:dyDescent="0.25">
      <c r="A34" s="2" t="s">
        <v>29</v>
      </c>
      <c r="B34" s="4">
        <v>1222092</v>
      </c>
      <c r="C34" s="4">
        <v>1222149</v>
      </c>
      <c r="D34" s="4">
        <v>1536946</v>
      </c>
      <c r="E34" s="4">
        <v>1941089</v>
      </c>
      <c r="F34" s="4">
        <v>2072476</v>
      </c>
      <c r="G34" s="4">
        <v>1937377</v>
      </c>
      <c r="H34" s="4">
        <v>2726966</v>
      </c>
      <c r="I34" s="4">
        <v>3342922</v>
      </c>
      <c r="J34" s="4">
        <v>3723374</v>
      </c>
      <c r="K34" s="4">
        <v>3753177</v>
      </c>
      <c r="M34" s="4">
        <f t="shared" si="2"/>
        <v>57</v>
      </c>
      <c r="N34" s="4">
        <f t="shared" si="3"/>
        <v>314797</v>
      </c>
      <c r="O34" s="4">
        <f t="shared" si="4"/>
        <v>404143</v>
      </c>
      <c r="P34" s="4">
        <f t="shared" si="5"/>
        <v>131387</v>
      </c>
      <c r="Q34" s="4">
        <f t="shared" si="6"/>
        <v>-135099</v>
      </c>
      <c r="R34" s="4">
        <f t="shared" si="7"/>
        <v>789589</v>
      </c>
      <c r="S34" s="4">
        <f t="shared" si="8"/>
        <v>615956</v>
      </c>
      <c r="T34" s="4">
        <f t="shared" si="9"/>
        <v>380452</v>
      </c>
      <c r="U34" s="4">
        <f t="shared" si="10"/>
        <v>29803</v>
      </c>
      <c r="W34" s="14">
        <f t="shared" si="11"/>
        <v>4.6641333058394946E-5</v>
      </c>
      <c r="X34" s="14">
        <f t="shared" si="12"/>
        <v>0.25757661299890605</v>
      </c>
      <c r="Y34" s="14">
        <f t="shared" si="13"/>
        <v>0.26295198399943787</v>
      </c>
      <c r="Z34" s="14">
        <f t="shared" si="14"/>
        <v>6.76872621502672E-2</v>
      </c>
      <c r="AA34" s="14">
        <f t="shared" si="15"/>
        <v>-6.5187244629129601E-2</v>
      </c>
      <c r="AB34" s="14">
        <f t="shared" si="16"/>
        <v>0.40755567966379286</v>
      </c>
      <c r="AC34" s="14">
        <f t="shared" si="17"/>
        <v>0.22587593684703072</v>
      </c>
      <c r="AD34" s="14">
        <f t="shared" si="18"/>
        <v>0.11380821927642942</v>
      </c>
      <c r="AE34" s="14">
        <f t="shared" si="19"/>
        <v>8.0042993263636699E-3</v>
      </c>
    </row>
    <row r="35" spans="1:31" x14ac:dyDescent="0.25">
      <c r="A35" s="1" t="s">
        <v>30</v>
      </c>
      <c r="B35" s="4">
        <v>1090212</v>
      </c>
      <c r="C35" s="4">
        <v>1169462</v>
      </c>
      <c r="D35" s="4">
        <v>1966177</v>
      </c>
      <c r="E35" s="4">
        <v>3690223</v>
      </c>
      <c r="F35" s="4">
        <v>5604407</v>
      </c>
      <c r="G35" s="4">
        <v>7158929</v>
      </c>
      <c r="H35" s="4">
        <v>8273427</v>
      </c>
      <c r="I35" s="4">
        <v>10390885</v>
      </c>
      <c r="J35" s="4">
        <v>10009649</v>
      </c>
      <c r="K35" s="4">
        <v>14140360</v>
      </c>
      <c r="M35" s="4">
        <f t="shared" si="2"/>
        <v>79250</v>
      </c>
      <c r="N35" s="4">
        <f t="shared" si="3"/>
        <v>796715</v>
      </c>
      <c r="O35" s="4">
        <f t="shared" si="4"/>
        <v>1724046</v>
      </c>
      <c r="P35" s="4">
        <f t="shared" si="5"/>
        <v>1914184</v>
      </c>
      <c r="Q35" s="4">
        <f t="shared" si="6"/>
        <v>1554522</v>
      </c>
      <c r="R35" s="4">
        <f t="shared" si="7"/>
        <v>1114498</v>
      </c>
      <c r="S35" s="4">
        <f t="shared" si="8"/>
        <v>2117458</v>
      </c>
      <c r="T35" s="4">
        <f t="shared" si="9"/>
        <v>-381236</v>
      </c>
      <c r="U35" s="4">
        <f t="shared" si="10"/>
        <v>4130711</v>
      </c>
      <c r="W35" s="14">
        <f t="shared" si="11"/>
        <v>7.2692283702619306E-2</v>
      </c>
      <c r="X35" s="14">
        <f t="shared" si="12"/>
        <v>0.68126625747565972</v>
      </c>
      <c r="Y35" s="14">
        <f t="shared" si="13"/>
        <v>0.87685188057840169</v>
      </c>
      <c r="Z35" s="14">
        <f t="shared" si="14"/>
        <v>0.51871770351005886</v>
      </c>
      <c r="AA35" s="14">
        <f t="shared" si="15"/>
        <v>0.2773749301219558</v>
      </c>
      <c r="AB35" s="14">
        <f t="shared" si="16"/>
        <v>0.15567943193737499</v>
      </c>
      <c r="AC35" s="14">
        <f t="shared" si="17"/>
        <v>0.25593481395315387</v>
      </c>
      <c r="AD35" s="14">
        <f t="shared" si="18"/>
        <v>-3.6689463890708061E-2</v>
      </c>
      <c r="AE35" s="14">
        <f t="shared" si="19"/>
        <v>0.41267291190730065</v>
      </c>
    </row>
    <row r="36" spans="1:31" x14ac:dyDescent="0.25">
      <c r="A36" s="2" t="s">
        <v>31</v>
      </c>
      <c r="B36" s="4">
        <v>520593</v>
      </c>
      <c r="C36" s="4">
        <v>525867</v>
      </c>
      <c r="D36" s="4">
        <v>1211553</v>
      </c>
      <c r="E36" s="4">
        <v>3539773</v>
      </c>
      <c r="F36" s="4">
        <v>5447345</v>
      </c>
      <c r="G36" s="4">
        <v>6977706</v>
      </c>
      <c r="H36" s="4">
        <v>8048039</v>
      </c>
      <c r="I36" s="4">
        <v>10176307</v>
      </c>
      <c r="J36" s="4">
        <v>9777270</v>
      </c>
      <c r="K36" s="4">
        <v>13836142</v>
      </c>
      <c r="M36" s="4">
        <f t="shared" si="2"/>
        <v>5274</v>
      </c>
      <c r="N36" s="4">
        <f t="shared" si="3"/>
        <v>685686</v>
      </c>
      <c r="O36" s="4">
        <f t="shared" si="4"/>
        <v>2328220</v>
      </c>
      <c r="P36" s="4">
        <f t="shared" si="5"/>
        <v>1907572</v>
      </c>
      <c r="Q36" s="4">
        <f t="shared" si="6"/>
        <v>1530361</v>
      </c>
      <c r="R36" s="4">
        <f t="shared" si="7"/>
        <v>1070333</v>
      </c>
      <c r="S36" s="4">
        <f t="shared" si="8"/>
        <v>2128268</v>
      </c>
      <c r="T36" s="4">
        <f t="shared" si="9"/>
        <v>-399037</v>
      </c>
      <c r="U36" s="4">
        <f t="shared" si="10"/>
        <v>4058872</v>
      </c>
      <c r="W36" s="14">
        <f t="shared" si="11"/>
        <v>1.0130754735465134E-2</v>
      </c>
      <c r="X36" s="14">
        <f t="shared" si="12"/>
        <v>1.3039152485324237</v>
      </c>
      <c r="Y36" s="14">
        <f t="shared" si="13"/>
        <v>1.9216823366373572</v>
      </c>
      <c r="Z36" s="14">
        <f t="shared" si="14"/>
        <v>0.5388967032631754</v>
      </c>
      <c r="AA36" s="14">
        <f t="shared" si="15"/>
        <v>0.28093704364236155</v>
      </c>
      <c r="AB36" s="14">
        <f t="shared" si="16"/>
        <v>0.15339324987323913</v>
      </c>
      <c r="AC36" s="14">
        <f t="shared" si="17"/>
        <v>0.26444553760238987</v>
      </c>
      <c r="AD36" s="14">
        <f t="shared" si="18"/>
        <v>-3.9212358668031536E-2</v>
      </c>
      <c r="AE36" s="14">
        <f t="shared" si="19"/>
        <v>0.41513346772667625</v>
      </c>
    </row>
    <row r="37" spans="1:31" x14ac:dyDescent="0.25">
      <c r="A37" s="2" t="s">
        <v>32</v>
      </c>
      <c r="B37" s="4">
        <v>98815</v>
      </c>
      <c r="C37" s="4">
        <v>103968</v>
      </c>
      <c r="D37" s="4">
        <v>105402</v>
      </c>
      <c r="E37" s="4">
        <v>144126</v>
      </c>
      <c r="F37" s="4">
        <v>152003</v>
      </c>
      <c r="G37" s="4">
        <v>176023</v>
      </c>
      <c r="H37" s="4">
        <v>193973</v>
      </c>
      <c r="I37" s="4">
        <v>207415</v>
      </c>
      <c r="J37" s="4">
        <v>223734</v>
      </c>
      <c r="K37" s="4">
        <v>257392</v>
      </c>
      <c r="M37" s="4">
        <f t="shared" si="2"/>
        <v>5153</v>
      </c>
      <c r="N37" s="4">
        <f t="shared" si="3"/>
        <v>1434</v>
      </c>
      <c r="O37" s="4">
        <f t="shared" si="4"/>
        <v>38724</v>
      </c>
      <c r="P37" s="4">
        <f t="shared" si="5"/>
        <v>7877</v>
      </c>
      <c r="Q37" s="4">
        <f t="shared" si="6"/>
        <v>24020</v>
      </c>
      <c r="R37" s="4">
        <f t="shared" si="7"/>
        <v>17950</v>
      </c>
      <c r="S37" s="4">
        <f t="shared" si="8"/>
        <v>13442</v>
      </c>
      <c r="T37" s="4">
        <f t="shared" si="9"/>
        <v>16319</v>
      </c>
      <c r="U37" s="4">
        <f t="shared" si="10"/>
        <v>33658</v>
      </c>
      <c r="W37" s="14">
        <f t="shared" si="11"/>
        <v>5.2147953245964683E-2</v>
      </c>
      <c r="X37" s="14">
        <f t="shared" si="12"/>
        <v>1.3792705447830102E-2</v>
      </c>
      <c r="Y37" s="14">
        <f t="shared" si="13"/>
        <v>0.36739340809472304</v>
      </c>
      <c r="Z37" s="14">
        <f t="shared" si="14"/>
        <v>5.4653567017748358E-2</v>
      </c>
      <c r="AA37" s="14">
        <f t="shared" si="15"/>
        <v>0.1580231969105873</v>
      </c>
      <c r="AB37" s="14">
        <f t="shared" si="16"/>
        <v>0.10197531004471007</v>
      </c>
      <c r="AC37" s="14">
        <f t="shared" si="17"/>
        <v>6.9298304403190139E-2</v>
      </c>
      <c r="AD37" s="14">
        <f t="shared" si="18"/>
        <v>7.8678012679892967E-2</v>
      </c>
      <c r="AE37" s="14">
        <f t="shared" si="19"/>
        <v>0.15043757318959122</v>
      </c>
    </row>
    <row r="38" spans="1:31" x14ac:dyDescent="0.25">
      <c r="A38" s="2" t="s">
        <v>33</v>
      </c>
      <c r="B38" s="4">
        <v>196754</v>
      </c>
      <c r="C38" s="4">
        <v>191669</v>
      </c>
      <c r="D38" s="4">
        <v>231062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M38" s="4">
        <f t="shared" si="2"/>
        <v>-5085</v>
      </c>
      <c r="N38" s="4">
        <f t="shared" si="3"/>
        <v>39393</v>
      </c>
      <c r="O38" s="4">
        <f t="shared" si="4"/>
        <v>-231062</v>
      </c>
      <c r="P38" s="4">
        <f t="shared" si="5"/>
        <v>0</v>
      </c>
      <c r="Q38" s="4">
        <f t="shared" si="6"/>
        <v>0</v>
      </c>
      <c r="R38" s="4">
        <f t="shared" si="7"/>
        <v>0</v>
      </c>
      <c r="S38" s="4">
        <f t="shared" si="8"/>
        <v>0</v>
      </c>
      <c r="T38" s="4">
        <f t="shared" si="9"/>
        <v>0</v>
      </c>
      <c r="U38" s="4">
        <f t="shared" si="10"/>
        <v>0</v>
      </c>
      <c r="W38" s="14">
        <f t="shared" si="11"/>
        <v>-2.5844455512975595E-2</v>
      </c>
      <c r="X38" s="14">
        <f t="shared" si="12"/>
        <v>0.20552619359416494</v>
      </c>
      <c r="Y38" s="14">
        <f t="shared" si="13"/>
        <v>-1</v>
      </c>
      <c r="Z38" s="14"/>
      <c r="AA38" s="14"/>
      <c r="AB38" s="14"/>
      <c r="AC38" s="14"/>
      <c r="AD38" s="14"/>
      <c r="AE38" s="14"/>
    </row>
    <row r="39" spans="1:31" x14ac:dyDescent="0.25">
      <c r="A39" s="2" t="s">
        <v>34</v>
      </c>
      <c r="B39" s="4">
        <v>274050</v>
      </c>
      <c r="C39" s="4">
        <v>347432</v>
      </c>
      <c r="D39" s="4">
        <v>417600</v>
      </c>
      <c r="E39" s="4">
        <v>6324</v>
      </c>
      <c r="F39" s="4">
        <v>5059</v>
      </c>
      <c r="G39" s="4">
        <v>2061</v>
      </c>
      <c r="H39" s="4">
        <v>1611</v>
      </c>
      <c r="I39" s="4">
        <v>1389</v>
      </c>
      <c r="J39" s="4">
        <v>1169</v>
      </c>
      <c r="K39" s="4">
        <v>951</v>
      </c>
      <c r="M39" s="4">
        <f t="shared" si="2"/>
        <v>73382</v>
      </c>
      <c r="N39" s="4">
        <f t="shared" si="3"/>
        <v>70168</v>
      </c>
      <c r="O39" s="4">
        <f t="shared" si="4"/>
        <v>-411276</v>
      </c>
      <c r="P39" s="4">
        <f t="shared" si="5"/>
        <v>-1265</v>
      </c>
      <c r="Q39" s="4">
        <f t="shared" si="6"/>
        <v>-2998</v>
      </c>
      <c r="R39" s="4">
        <f t="shared" si="7"/>
        <v>-450</v>
      </c>
      <c r="S39" s="4">
        <f t="shared" si="8"/>
        <v>-222</v>
      </c>
      <c r="T39" s="4">
        <f t="shared" si="9"/>
        <v>-220</v>
      </c>
      <c r="U39" s="4">
        <f t="shared" si="10"/>
        <v>-218</v>
      </c>
      <c r="W39" s="14">
        <f t="shared" si="11"/>
        <v>0.26776865535486227</v>
      </c>
      <c r="X39" s="14">
        <f t="shared" si="12"/>
        <v>0.20196182274517027</v>
      </c>
      <c r="Y39" s="14">
        <f t="shared" si="13"/>
        <v>-0.98485632183908045</v>
      </c>
      <c r="Z39" s="14">
        <f t="shared" si="14"/>
        <v>-0.2000316255534472</v>
      </c>
      <c r="AA39" s="14">
        <f t="shared" si="15"/>
        <v>-0.59260723463135012</v>
      </c>
      <c r="AB39" s="14">
        <f t="shared" si="16"/>
        <v>-0.2183406113537118</v>
      </c>
      <c r="AC39" s="14">
        <f t="shared" si="17"/>
        <v>-0.13780260707635009</v>
      </c>
      <c r="AD39" s="14">
        <f t="shared" si="18"/>
        <v>-0.15838732901367891</v>
      </c>
      <c r="AE39" s="14">
        <f t="shared" si="19"/>
        <v>-0.1864841745081266</v>
      </c>
    </row>
    <row r="40" spans="1:31" x14ac:dyDescent="0.25">
      <c r="A40" s="1" t="s">
        <v>35</v>
      </c>
      <c r="B40" s="4">
        <v>3779542</v>
      </c>
      <c r="C40" s="4">
        <v>3901156</v>
      </c>
      <c r="D40" s="4">
        <v>4405658</v>
      </c>
      <c r="E40" s="4">
        <v>4889584</v>
      </c>
      <c r="F40" s="4">
        <v>5138514</v>
      </c>
      <c r="G40" s="4">
        <v>6212630</v>
      </c>
      <c r="H40" s="4">
        <v>8368449</v>
      </c>
      <c r="I40" s="4">
        <v>8167033</v>
      </c>
      <c r="J40" s="4">
        <v>10477661</v>
      </c>
      <c r="K40" s="4">
        <v>9945829</v>
      </c>
      <c r="M40" s="4">
        <f t="shared" si="2"/>
        <v>121614</v>
      </c>
      <c r="N40" s="4">
        <f t="shared" si="3"/>
        <v>504502</v>
      </c>
      <c r="O40" s="4">
        <f t="shared" si="4"/>
        <v>483926</v>
      </c>
      <c r="P40" s="4">
        <f t="shared" si="5"/>
        <v>248930</v>
      </c>
      <c r="Q40" s="4">
        <f t="shared" si="6"/>
        <v>1074116</v>
      </c>
      <c r="R40" s="4">
        <f t="shared" si="7"/>
        <v>2155819</v>
      </c>
      <c r="S40" s="4">
        <f t="shared" si="8"/>
        <v>-201416</v>
      </c>
      <c r="T40" s="4">
        <f t="shared" si="9"/>
        <v>2310628</v>
      </c>
      <c r="U40" s="4">
        <f t="shared" si="10"/>
        <v>-531832</v>
      </c>
      <c r="W40" s="14">
        <f t="shared" si="11"/>
        <v>3.2176914557372295E-2</v>
      </c>
      <c r="X40" s="14">
        <f t="shared" si="12"/>
        <v>0.12932115506275577</v>
      </c>
      <c r="Y40" s="14">
        <f t="shared" si="13"/>
        <v>0.10984193507530543</v>
      </c>
      <c r="Z40" s="14">
        <f t="shared" si="14"/>
        <v>5.091026148645774E-2</v>
      </c>
      <c r="AA40" s="14">
        <f t="shared" si="15"/>
        <v>0.2090324167648468</v>
      </c>
      <c r="AB40" s="14">
        <f t="shared" si="16"/>
        <v>0.34700585742270179</v>
      </c>
      <c r="AC40" s="14">
        <f t="shared" si="17"/>
        <v>-2.4068498236650544E-2</v>
      </c>
      <c r="AD40" s="14">
        <f t="shared" si="18"/>
        <v>0.28292134977292244</v>
      </c>
      <c r="AE40" s="14">
        <f t="shared" si="19"/>
        <v>-5.0758656917798732E-2</v>
      </c>
    </row>
    <row r="41" spans="1:31" x14ac:dyDescent="0.25">
      <c r="A41" s="3" t="s">
        <v>36</v>
      </c>
      <c r="B41" s="4">
        <v>3750698</v>
      </c>
      <c r="C41" s="4">
        <v>3868278</v>
      </c>
      <c r="D41" s="4">
        <v>4369991</v>
      </c>
      <c r="E41" s="4">
        <v>4846672</v>
      </c>
      <c r="F41" s="4">
        <v>5093602</v>
      </c>
      <c r="G41" s="4">
        <v>6156716</v>
      </c>
      <c r="H41" s="4">
        <v>8305109</v>
      </c>
      <c r="I41" s="4">
        <v>8088386</v>
      </c>
      <c r="J41" s="4">
        <v>10373347</v>
      </c>
      <c r="K41" s="4">
        <v>9824629</v>
      </c>
      <c r="M41" s="4">
        <f t="shared" si="2"/>
        <v>117580</v>
      </c>
      <c r="N41" s="4">
        <f t="shared" si="3"/>
        <v>501713</v>
      </c>
      <c r="O41" s="4">
        <f t="shared" si="4"/>
        <v>476681</v>
      </c>
      <c r="P41" s="4">
        <f t="shared" si="5"/>
        <v>246930</v>
      </c>
      <c r="Q41" s="4">
        <f t="shared" si="6"/>
        <v>1063114</v>
      </c>
      <c r="R41" s="4">
        <f t="shared" si="7"/>
        <v>2148393</v>
      </c>
      <c r="S41" s="4">
        <f t="shared" si="8"/>
        <v>-216723</v>
      </c>
      <c r="T41" s="4">
        <f t="shared" si="9"/>
        <v>2284961</v>
      </c>
      <c r="U41" s="4">
        <f t="shared" si="10"/>
        <v>-548718</v>
      </c>
      <c r="W41" s="14">
        <f t="shared" si="11"/>
        <v>3.1348831604144083E-2</v>
      </c>
      <c r="X41" s="14">
        <f t="shared" si="12"/>
        <v>0.12969931323446765</v>
      </c>
      <c r="Y41" s="14">
        <f t="shared" si="13"/>
        <v>0.10908054501714076</v>
      </c>
      <c r="Z41" s="14">
        <f t="shared" si="14"/>
        <v>5.0948362092586415E-2</v>
      </c>
      <c r="AA41" s="14">
        <f t="shared" si="15"/>
        <v>0.20871556120796245</v>
      </c>
      <c r="AB41" s="14">
        <f t="shared" si="16"/>
        <v>0.34895112914092513</v>
      </c>
      <c r="AC41" s="14">
        <f t="shared" si="17"/>
        <v>-2.6095142158880757E-2</v>
      </c>
      <c r="AD41" s="14">
        <f t="shared" si="18"/>
        <v>0.28249900536398731</v>
      </c>
      <c r="AE41" s="14">
        <f t="shared" si="19"/>
        <v>-5.2896909743788578E-2</v>
      </c>
    </row>
    <row r="42" spans="1:31" x14ac:dyDescent="0.25">
      <c r="A42" s="2" t="s">
        <v>37</v>
      </c>
      <c r="B42" s="4">
        <v>250419</v>
      </c>
      <c r="C42" s="4">
        <v>250419</v>
      </c>
      <c r="D42" s="4">
        <v>250419</v>
      </c>
      <c r="E42" s="4">
        <v>250419</v>
      </c>
      <c r="F42" s="4">
        <v>250419</v>
      </c>
      <c r="G42" s="4">
        <v>250419</v>
      </c>
      <c r="H42" s="4">
        <v>250419</v>
      </c>
      <c r="I42" s="4">
        <v>250419</v>
      </c>
      <c r="J42" s="4">
        <v>250419</v>
      </c>
      <c r="K42" s="4">
        <v>250419</v>
      </c>
      <c r="M42" s="4">
        <f t="shared" si="2"/>
        <v>0</v>
      </c>
      <c r="N42" s="4">
        <f t="shared" si="3"/>
        <v>0</v>
      </c>
      <c r="O42" s="4">
        <f t="shared" si="4"/>
        <v>0</v>
      </c>
      <c r="P42" s="4">
        <f t="shared" si="5"/>
        <v>0</v>
      </c>
      <c r="Q42" s="4">
        <f t="shared" si="6"/>
        <v>0</v>
      </c>
      <c r="R42" s="4">
        <f t="shared" si="7"/>
        <v>0</v>
      </c>
      <c r="S42" s="4">
        <f t="shared" si="8"/>
        <v>0</v>
      </c>
      <c r="T42" s="4">
        <f t="shared" si="9"/>
        <v>0</v>
      </c>
      <c r="U42" s="4">
        <f t="shared" si="10"/>
        <v>0</v>
      </c>
      <c r="W42" s="14">
        <f t="shared" si="11"/>
        <v>0</v>
      </c>
      <c r="X42" s="14">
        <f t="shared" si="12"/>
        <v>0</v>
      </c>
      <c r="Y42" s="14">
        <f t="shared" si="13"/>
        <v>0</v>
      </c>
      <c r="Z42" s="14">
        <f t="shared" si="14"/>
        <v>0</v>
      </c>
      <c r="AA42" s="14">
        <f t="shared" si="15"/>
        <v>0</v>
      </c>
      <c r="AB42" s="14">
        <f t="shared" si="16"/>
        <v>0</v>
      </c>
      <c r="AC42" s="14">
        <f t="shared" si="17"/>
        <v>0</v>
      </c>
      <c r="AD42" s="14">
        <f t="shared" si="18"/>
        <v>0</v>
      </c>
      <c r="AE42" s="14">
        <f t="shared" si="19"/>
        <v>0</v>
      </c>
    </row>
    <row r="43" spans="1:31" x14ac:dyDescent="0.25">
      <c r="A43" s="2" t="s">
        <v>38</v>
      </c>
      <c r="B43" s="4">
        <v>1344243</v>
      </c>
      <c r="C43" s="4">
        <v>1344243</v>
      </c>
      <c r="D43" s="4">
        <v>1344243</v>
      </c>
      <c r="E43" s="4">
        <v>1344243</v>
      </c>
      <c r="F43" s="4">
        <v>1344243</v>
      </c>
      <c r="G43" s="4">
        <v>1344243</v>
      </c>
      <c r="H43" s="4">
        <v>1344243</v>
      </c>
      <c r="I43" s="4">
        <v>1344243</v>
      </c>
      <c r="J43" s="4">
        <v>1344243</v>
      </c>
      <c r="K43" s="4">
        <v>1344243</v>
      </c>
      <c r="M43" s="4">
        <f t="shared" si="2"/>
        <v>0</v>
      </c>
      <c r="N43" s="4">
        <f t="shared" si="3"/>
        <v>0</v>
      </c>
      <c r="O43" s="4">
        <f t="shared" si="4"/>
        <v>0</v>
      </c>
      <c r="P43" s="4">
        <f t="shared" si="5"/>
        <v>0</v>
      </c>
      <c r="Q43" s="4">
        <f t="shared" si="6"/>
        <v>0</v>
      </c>
      <c r="R43" s="4">
        <f t="shared" si="7"/>
        <v>0</v>
      </c>
      <c r="S43" s="4">
        <f t="shared" si="8"/>
        <v>0</v>
      </c>
      <c r="T43" s="4">
        <f t="shared" si="9"/>
        <v>0</v>
      </c>
      <c r="U43" s="4">
        <f t="shared" si="10"/>
        <v>0</v>
      </c>
      <c r="W43" s="14">
        <f t="shared" si="11"/>
        <v>0</v>
      </c>
      <c r="X43" s="14">
        <f t="shared" si="12"/>
        <v>0</v>
      </c>
      <c r="Y43" s="14">
        <f t="shared" si="13"/>
        <v>0</v>
      </c>
      <c r="Z43" s="14">
        <f t="shared" si="14"/>
        <v>0</v>
      </c>
      <c r="AA43" s="14">
        <f t="shared" si="15"/>
        <v>0</v>
      </c>
      <c r="AB43" s="14">
        <f t="shared" si="16"/>
        <v>0</v>
      </c>
      <c r="AC43" s="14">
        <f t="shared" si="17"/>
        <v>0</v>
      </c>
      <c r="AD43" s="14">
        <f t="shared" si="18"/>
        <v>0</v>
      </c>
      <c r="AE43" s="14">
        <f t="shared" si="19"/>
        <v>0</v>
      </c>
    </row>
    <row r="44" spans="1:31" x14ac:dyDescent="0.25">
      <c r="A44" s="2" t="s">
        <v>39</v>
      </c>
      <c r="B44" s="4">
        <v>0</v>
      </c>
      <c r="C44" s="4">
        <v>0</v>
      </c>
      <c r="D44" s="4">
        <v>0</v>
      </c>
      <c r="E44" s="4">
        <v>-7008</v>
      </c>
      <c r="F44" s="4">
        <v>-2672</v>
      </c>
      <c r="G44" s="4">
        <v>-11186</v>
      </c>
      <c r="H44" s="4">
        <v>-3622</v>
      </c>
      <c r="I44" s="4">
        <v>-7986</v>
      </c>
      <c r="J44" s="4">
        <v>-3361</v>
      </c>
      <c r="K44" s="4">
        <v>3478</v>
      </c>
      <c r="M44" s="4">
        <f t="shared" si="2"/>
        <v>0</v>
      </c>
      <c r="N44" s="4">
        <f t="shared" si="3"/>
        <v>0</v>
      </c>
      <c r="O44" s="4">
        <f t="shared" si="4"/>
        <v>-7008</v>
      </c>
      <c r="P44" s="4">
        <f t="shared" si="5"/>
        <v>4336</v>
      </c>
      <c r="Q44" s="4">
        <f t="shared" si="6"/>
        <v>-8514</v>
      </c>
      <c r="R44" s="4">
        <f t="shared" si="7"/>
        <v>7564</v>
      </c>
      <c r="S44" s="4">
        <f t="shared" si="8"/>
        <v>-4364</v>
      </c>
      <c r="T44" s="4">
        <f t="shared" si="9"/>
        <v>4625</v>
      </c>
      <c r="U44" s="4">
        <f t="shared" si="10"/>
        <v>6839</v>
      </c>
      <c r="W44" s="14"/>
      <c r="X44" s="14"/>
      <c r="Y44" s="14"/>
      <c r="Z44" s="14">
        <f t="shared" si="14"/>
        <v>-0.61872146118721461</v>
      </c>
      <c r="AA44" s="14">
        <f t="shared" si="15"/>
        <v>3.1863772455089818</v>
      </c>
      <c r="AB44" s="14">
        <f t="shared" si="16"/>
        <v>-0.67620239585195785</v>
      </c>
      <c r="AC44" s="14">
        <f t="shared" si="17"/>
        <v>1.2048591938155715</v>
      </c>
      <c r="AD44" s="14">
        <f t="shared" si="18"/>
        <v>-0.57913849236163284</v>
      </c>
      <c r="AE44" s="14">
        <f t="shared" si="19"/>
        <v>-2.0348110681344838</v>
      </c>
    </row>
    <row r="45" spans="1:31" x14ac:dyDescent="0.25">
      <c r="A45" s="2" t="s">
        <v>40</v>
      </c>
      <c r="B45" s="4">
        <v>0</v>
      </c>
      <c r="C45" s="4">
        <v>0</v>
      </c>
      <c r="D45" s="4">
        <v>0</v>
      </c>
      <c r="E45" s="4">
        <v>47554</v>
      </c>
      <c r="F45" s="4">
        <v>57039</v>
      </c>
      <c r="G45" s="4">
        <v>65867</v>
      </c>
      <c r="H45" s="4">
        <v>-410631</v>
      </c>
      <c r="I45" s="4">
        <v>-986870</v>
      </c>
      <c r="J45" s="4">
        <v>-960973</v>
      </c>
      <c r="K45" s="4">
        <v>-1822867</v>
      </c>
      <c r="M45" s="4">
        <f t="shared" si="2"/>
        <v>0</v>
      </c>
      <c r="N45" s="4">
        <f t="shared" si="3"/>
        <v>0</v>
      </c>
      <c r="O45" s="4">
        <f t="shared" si="4"/>
        <v>47554</v>
      </c>
      <c r="P45" s="4">
        <f t="shared" si="5"/>
        <v>9485</v>
      </c>
      <c r="Q45" s="4">
        <f t="shared" si="6"/>
        <v>8828</v>
      </c>
      <c r="R45" s="4">
        <f t="shared" si="7"/>
        <v>-476498</v>
      </c>
      <c r="S45" s="4">
        <f t="shared" si="8"/>
        <v>-576239</v>
      </c>
      <c r="T45" s="4">
        <f t="shared" si="9"/>
        <v>25897</v>
      </c>
      <c r="U45" s="4">
        <f t="shared" si="10"/>
        <v>-861894</v>
      </c>
      <c r="W45" s="14"/>
      <c r="X45" s="14"/>
      <c r="Y45" s="14"/>
      <c r="Z45" s="14">
        <f t="shared" si="14"/>
        <v>0.19945745888884217</v>
      </c>
      <c r="AA45" s="14">
        <f t="shared" si="15"/>
        <v>0.15477129683199214</v>
      </c>
      <c r="AB45" s="14">
        <f t="shared" si="16"/>
        <v>-7.2342447659677838</v>
      </c>
      <c r="AC45" s="14">
        <f t="shared" si="17"/>
        <v>1.4033012607426132</v>
      </c>
      <c r="AD45" s="14">
        <f t="shared" si="18"/>
        <v>-2.6241551572142228E-2</v>
      </c>
      <c r="AE45" s="14">
        <f t="shared" si="19"/>
        <v>0.8968972073096747</v>
      </c>
    </row>
    <row r="46" spans="1:31" x14ac:dyDescent="0.25">
      <c r="A46" s="2" t="s">
        <v>41</v>
      </c>
      <c r="B46" s="4">
        <v>188797</v>
      </c>
      <c r="C46" s="4">
        <v>188797</v>
      </c>
      <c r="D46" s="4">
        <v>198605</v>
      </c>
      <c r="E46" s="4">
        <v>223321</v>
      </c>
      <c r="F46" s="4">
        <v>221417</v>
      </c>
      <c r="G46" s="4">
        <v>163401</v>
      </c>
      <c r="H46" s="4">
        <v>163401</v>
      </c>
      <c r="I46" s="4">
        <v>331337</v>
      </c>
      <c r="J46" s="4">
        <v>279668</v>
      </c>
      <c r="K46" s="4">
        <v>597086</v>
      </c>
      <c r="M46" s="4">
        <f t="shared" si="2"/>
        <v>0</v>
      </c>
      <c r="N46" s="4">
        <f t="shared" si="3"/>
        <v>9808</v>
      </c>
      <c r="O46" s="4">
        <f t="shared" si="4"/>
        <v>24716</v>
      </c>
      <c r="P46" s="4">
        <f t="shared" si="5"/>
        <v>-1904</v>
      </c>
      <c r="Q46" s="4">
        <f t="shared" si="6"/>
        <v>-58016</v>
      </c>
      <c r="R46" s="4">
        <f t="shared" si="7"/>
        <v>0</v>
      </c>
      <c r="S46" s="4">
        <f t="shared" si="8"/>
        <v>167936</v>
      </c>
      <c r="T46" s="4">
        <f t="shared" si="9"/>
        <v>-51669</v>
      </c>
      <c r="U46" s="4">
        <f t="shared" si="10"/>
        <v>317418</v>
      </c>
      <c r="W46" s="14">
        <f t="shared" si="11"/>
        <v>0</v>
      </c>
      <c r="X46" s="14">
        <f t="shared" si="12"/>
        <v>5.1949978018718521E-2</v>
      </c>
      <c r="Y46" s="14">
        <f t="shared" si="13"/>
        <v>0.12444802497419501</v>
      </c>
      <c r="Z46" s="14">
        <f t="shared" si="14"/>
        <v>-8.5258439645174433E-3</v>
      </c>
      <c r="AA46" s="14">
        <f t="shared" si="15"/>
        <v>-0.2620214346685214</v>
      </c>
      <c r="AB46" s="14">
        <f t="shared" si="16"/>
        <v>0</v>
      </c>
      <c r="AC46" s="14">
        <f t="shared" si="17"/>
        <v>1.0277538081162294</v>
      </c>
      <c r="AD46" s="14">
        <f t="shared" si="18"/>
        <v>-0.15594093023115438</v>
      </c>
      <c r="AE46" s="14">
        <f t="shared" si="19"/>
        <v>1.1349814780382455</v>
      </c>
    </row>
    <row r="47" spans="1:31" x14ac:dyDescent="0.25">
      <c r="A47" s="2" t="s">
        <v>42</v>
      </c>
      <c r="B47" s="4">
        <v>1121028</v>
      </c>
      <c r="C47" s="4">
        <v>1306278</v>
      </c>
      <c r="D47" s="4">
        <v>1287945</v>
      </c>
      <c r="E47" s="4">
        <v>1523852</v>
      </c>
      <c r="F47" s="4">
        <v>2025761</v>
      </c>
      <c r="G47" s="4">
        <v>2884837</v>
      </c>
      <c r="H47" s="4">
        <v>4410959</v>
      </c>
      <c r="I47" s="4">
        <v>5363804</v>
      </c>
      <c r="J47" s="4">
        <v>5651805</v>
      </c>
      <c r="K47" s="4">
        <v>5739481</v>
      </c>
      <c r="M47" s="4">
        <f t="shared" si="2"/>
        <v>185250</v>
      </c>
      <c r="N47" s="4">
        <f t="shared" si="3"/>
        <v>-18333</v>
      </c>
      <c r="O47" s="4">
        <f t="shared" si="4"/>
        <v>235907</v>
      </c>
      <c r="P47" s="4">
        <f t="shared" si="5"/>
        <v>501909</v>
      </c>
      <c r="Q47" s="4">
        <f t="shared" si="6"/>
        <v>859076</v>
      </c>
      <c r="R47" s="4">
        <f t="shared" si="7"/>
        <v>1526122</v>
      </c>
      <c r="S47" s="4">
        <f t="shared" si="8"/>
        <v>952845</v>
      </c>
      <c r="T47" s="4">
        <f t="shared" si="9"/>
        <v>288001</v>
      </c>
      <c r="U47" s="4">
        <f t="shared" si="10"/>
        <v>87676</v>
      </c>
      <c r="W47" s="14">
        <f t="shared" si="11"/>
        <v>0.16525010972072063</v>
      </c>
      <c r="X47" s="14">
        <f t="shared" si="12"/>
        <v>-1.4034531699990355E-2</v>
      </c>
      <c r="Y47" s="14">
        <f t="shared" si="13"/>
        <v>0.18316543020082379</v>
      </c>
      <c r="Z47" s="14">
        <f t="shared" si="14"/>
        <v>0.32936860010027219</v>
      </c>
      <c r="AA47" s="14">
        <f t="shared" si="15"/>
        <v>0.42407569303585169</v>
      </c>
      <c r="AB47" s="14">
        <f t="shared" si="16"/>
        <v>0.52901498420881321</v>
      </c>
      <c r="AC47" s="14">
        <f t="shared" si="17"/>
        <v>0.21601765058346722</v>
      </c>
      <c r="AD47" s="14">
        <f t="shared" si="18"/>
        <v>5.3693423547914877E-2</v>
      </c>
      <c r="AE47" s="14">
        <f t="shared" si="19"/>
        <v>1.5512920208676697E-2</v>
      </c>
    </row>
    <row r="48" spans="1:31" x14ac:dyDescent="0.25">
      <c r="A48" s="2" t="s">
        <v>43</v>
      </c>
      <c r="B48" s="4">
        <v>811298</v>
      </c>
      <c r="C48" s="4">
        <v>737324</v>
      </c>
      <c r="D48" s="4">
        <v>1241738</v>
      </c>
      <c r="E48" s="4">
        <v>1464119</v>
      </c>
      <c r="F48" s="4">
        <v>1197223</v>
      </c>
      <c r="G48" s="4">
        <v>1458963</v>
      </c>
      <c r="H48" s="4">
        <v>2550168</v>
      </c>
      <c r="I48" s="4">
        <v>1793267</v>
      </c>
      <c r="J48" s="4">
        <v>3811546</v>
      </c>
      <c r="K48" s="4">
        <v>3712789</v>
      </c>
      <c r="M48" s="4">
        <f t="shared" si="2"/>
        <v>-73974</v>
      </c>
      <c r="N48" s="4">
        <f t="shared" si="3"/>
        <v>504414</v>
      </c>
      <c r="O48" s="4">
        <f t="shared" si="4"/>
        <v>222381</v>
      </c>
      <c r="P48" s="4">
        <f t="shared" si="5"/>
        <v>-266896</v>
      </c>
      <c r="Q48" s="4">
        <f t="shared" si="6"/>
        <v>261740</v>
      </c>
      <c r="R48" s="4">
        <f t="shared" si="7"/>
        <v>1091205</v>
      </c>
      <c r="S48" s="4">
        <f t="shared" si="8"/>
        <v>-756901</v>
      </c>
      <c r="T48" s="4">
        <f t="shared" si="9"/>
        <v>2018279</v>
      </c>
      <c r="U48" s="4">
        <f t="shared" si="10"/>
        <v>-98757</v>
      </c>
      <c r="W48" s="14">
        <f t="shared" si="11"/>
        <v>-9.1179813089641543E-2</v>
      </c>
      <c r="X48" s="14">
        <f t="shared" si="12"/>
        <v>0.68411444629498019</v>
      </c>
      <c r="Y48" s="14">
        <f t="shared" si="13"/>
        <v>0.17908850337188684</v>
      </c>
      <c r="Z48" s="14">
        <f t="shared" si="14"/>
        <v>-0.18229119354369419</v>
      </c>
      <c r="AA48" s="14">
        <f t="shared" si="15"/>
        <v>0.21862259579042501</v>
      </c>
      <c r="AB48" s="14">
        <f t="shared" si="16"/>
        <v>0.74793192150863319</v>
      </c>
      <c r="AC48" s="14">
        <f t="shared" si="17"/>
        <v>-0.29680436739853999</v>
      </c>
      <c r="AD48" s="14">
        <f t="shared" si="18"/>
        <v>1.1254760166779403</v>
      </c>
      <c r="AE48" s="14">
        <f t="shared" si="19"/>
        <v>-2.590995884609552E-2</v>
      </c>
    </row>
    <row r="49" spans="1:31" x14ac:dyDescent="0.25">
      <c r="A49" s="1" t="s">
        <v>44</v>
      </c>
      <c r="B49" s="4">
        <v>28844</v>
      </c>
      <c r="C49" s="4">
        <v>32878</v>
      </c>
      <c r="D49" s="4">
        <v>35667</v>
      </c>
      <c r="E49" s="4">
        <v>42912</v>
      </c>
      <c r="F49" s="4">
        <v>44912</v>
      </c>
      <c r="G49" s="4">
        <v>55914</v>
      </c>
      <c r="H49" s="4">
        <v>63340</v>
      </c>
      <c r="I49" s="4">
        <v>78647</v>
      </c>
      <c r="J49" s="4">
        <v>104314</v>
      </c>
      <c r="K49" s="4">
        <v>121200</v>
      </c>
      <c r="M49" s="4">
        <f t="shared" si="2"/>
        <v>4034</v>
      </c>
      <c r="N49" s="4">
        <f t="shared" si="3"/>
        <v>2789</v>
      </c>
      <c r="O49" s="4">
        <f t="shared" si="4"/>
        <v>7245</v>
      </c>
      <c r="P49" s="4">
        <f t="shared" si="5"/>
        <v>2000</v>
      </c>
      <c r="Q49" s="4">
        <f t="shared" si="6"/>
        <v>11002</v>
      </c>
      <c r="R49" s="4">
        <f t="shared" si="7"/>
        <v>7426</v>
      </c>
      <c r="S49" s="4">
        <f t="shared" si="8"/>
        <v>15307</v>
      </c>
      <c r="T49" s="4">
        <f t="shared" si="9"/>
        <v>25667</v>
      </c>
      <c r="U49" s="4">
        <f t="shared" si="10"/>
        <v>16886</v>
      </c>
      <c r="W49" s="14">
        <f t="shared" si="11"/>
        <v>0.13985577589793372</v>
      </c>
      <c r="X49" s="14">
        <f t="shared" si="12"/>
        <v>8.4828760873532458E-2</v>
      </c>
      <c r="Y49" s="14">
        <f t="shared" si="13"/>
        <v>0.20312894272016149</v>
      </c>
      <c r="Z49" s="14">
        <f t="shared" si="14"/>
        <v>4.6607009694258017E-2</v>
      </c>
      <c r="AA49" s="14">
        <f t="shared" si="15"/>
        <v>0.24496793729960811</v>
      </c>
      <c r="AB49" s="14">
        <f t="shared" si="16"/>
        <v>0.13281110276496047</v>
      </c>
      <c r="AC49" s="14">
        <f t="shared" si="17"/>
        <v>0.24166403536469847</v>
      </c>
      <c r="AD49" s="14">
        <f t="shared" si="18"/>
        <v>0.32635701298205905</v>
      </c>
      <c r="AE49" s="14">
        <f t="shared" si="19"/>
        <v>0.16187664167801064</v>
      </c>
    </row>
    <row r="50" spans="1:31" x14ac:dyDescent="0.25">
      <c r="M50" s="4"/>
      <c r="N50" s="4"/>
      <c r="O50" s="4"/>
      <c r="P50" s="4"/>
      <c r="Q50" s="4"/>
      <c r="R50" s="4"/>
      <c r="S50" s="4"/>
      <c r="T50" s="4"/>
      <c r="U50" s="4"/>
      <c r="W50" s="14"/>
      <c r="X50" s="14"/>
      <c r="Y50" s="14"/>
      <c r="Z50" s="14"/>
      <c r="AA50" s="14"/>
      <c r="AB50" s="14"/>
      <c r="AC50" s="14"/>
      <c r="AD50" s="14"/>
      <c r="AE50" s="14"/>
    </row>
    <row r="51" spans="1:31" ht="26.25" x14ac:dyDescent="0.4">
      <c r="A51" s="9" t="s">
        <v>76</v>
      </c>
      <c r="M51" s="4"/>
      <c r="N51" s="4"/>
      <c r="O51" s="4"/>
      <c r="P51" s="4"/>
      <c r="Q51" s="4"/>
      <c r="R51" s="4"/>
      <c r="S51" s="4"/>
      <c r="T51" s="4"/>
      <c r="U51" s="4"/>
      <c r="W51" s="14"/>
      <c r="X51" s="14"/>
      <c r="Y51" s="14"/>
      <c r="Z51" s="14"/>
      <c r="AA51" s="14"/>
      <c r="AB51" s="14"/>
      <c r="AC51" s="14"/>
      <c r="AD51" s="14"/>
      <c r="AE51" s="14"/>
    </row>
    <row r="52" spans="1:31" x14ac:dyDescent="0.25">
      <c r="A52" s="3" t="s">
        <v>45</v>
      </c>
      <c r="B52" s="4">
        <v>20389883</v>
      </c>
      <c r="C52" s="4">
        <v>26183244</v>
      </c>
      <c r="D52" s="4">
        <v>40805640</v>
      </c>
      <c r="E52" s="4">
        <v>42436908</v>
      </c>
      <c r="F52" s="4">
        <v>41078427</v>
      </c>
      <c r="G52" s="4">
        <v>39722712</v>
      </c>
      <c r="H52" s="4">
        <v>36893328</v>
      </c>
      <c r="I52" s="4">
        <v>34854851</v>
      </c>
      <c r="J52" s="4">
        <v>53948110</v>
      </c>
      <c r="K52" s="4">
        <v>88552170</v>
      </c>
      <c r="M52" s="4">
        <f t="shared" si="2"/>
        <v>5793361</v>
      </c>
      <c r="N52" s="4">
        <f t="shared" si="3"/>
        <v>14622396</v>
      </c>
      <c r="O52" s="4">
        <f t="shared" si="4"/>
        <v>1631268</v>
      </c>
      <c r="P52" s="4">
        <f t="shared" si="5"/>
        <v>-1358481</v>
      </c>
      <c r="Q52" s="4">
        <f t="shared" si="6"/>
        <v>-1355715</v>
      </c>
      <c r="R52" s="4">
        <f t="shared" si="7"/>
        <v>-2829384</v>
      </c>
      <c r="S52" s="4">
        <f t="shared" si="8"/>
        <v>-2038477</v>
      </c>
      <c r="T52" s="4">
        <f t="shared" si="9"/>
        <v>19093259</v>
      </c>
      <c r="U52" s="4">
        <f t="shared" si="10"/>
        <v>34604060</v>
      </c>
      <c r="W52" s="14">
        <f t="shared" si="11"/>
        <v>0.2841291928943388</v>
      </c>
      <c r="X52" s="14">
        <f t="shared" si="12"/>
        <v>0.55846387865460823</v>
      </c>
      <c r="Y52" s="14">
        <f t="shared" si="13"/>
        <v>3.9976532655779939E-2</v>
      </c>
      <c r="Z52" s="14">
        <f t="shared" si="14"/>
        <v>-3.2011780877155331E-2</v>
      </c>
      <c r="AA52" s="14">
        <f t="shared" si="15"/>
        <v>-3.300308943183243E-2</v>
      </c>
      <c r="AB52" s="14">
        <f t="shared" si="16"/>
        <v>-7.1228369301673061E-2</v>
      </c>
      <c r="AC52" s="14">
        <f t="shared" si="17"/>
        <v>-5.5253269642684441E-2</v>
      </c>
      <c r="AD52" s="14">
        <f t="shared" si="18"/>
        <v>0.54779344774705818</v>
      </c>
      <c r="AE52" s="14">
        <f t="shared" si="19"/>
        <v>0.64143229484777131</v>
      </c>
    </row>
    <row r="53" spans="1:31" x14ac:dyDescent="0.25">
      <c r="A53" s="1" t="s">
        <v>46</v>
      </c>
      <c r="B53" s="4">
        <v>18781687</v>
      </c>
      <c r="C53" s="4">
        <v>24384249</v>
      </c>
      <c r="D53" s="4">
        <v>38158329</v>
      </c>
      <c r="E53" s="4">
        <v>40746066</v>
      </c>
      <c r="F53" s="4">
        <v>39605121</v>
      </c>
      <c r="G53" s="4">
        <v>38459914</v>
      </c>
      <c r="H53" s="4">
        <v>32766949</v>
      </c>
      <c r="I53" s="4">
        <v>31205624</v>
      </c>
      <c r="J53" s="4">
        <v>47734212</v>
      </c>
      <c r="K53" s="4">
        <v>79327847</v>
      </c>
      <c r="M53" s="4">
        <f t="shared" si="2"/>
        <v>5602562</v>
      </c>
      <c r="N53" s="4">
        <f t="shared" si="3"/>
        <v>13774080</v>
      </c>
      <c r="O53" s="4">
        <f t="shared" si="4"/>
        <v>2587737</v>
      </c>
      <c r="P53" s="4">
        <f t="shared" si="5"/>
        <v>-1140945</v>
      </c>
      <c r="Q53" s="4">
        <f t="shared" si="6"/>
        <v>-1145207</v>
      </c>
      <c r="R53" s="4">
        <f t="shared" si="7"/>
        <v>-5692965</v>
      </c>
      <c r="S53" s="4">
        <f t="shared" si="8"/>
        <v>-1561325</v>
      </c>
      <c r="T53" s="4">
        <f t="shared" si="9"/>
        <v>16528588</v>
      </c>
      <c r="U53" s="4">
        <f t="shared" si="10"/>
        <v>31593635</v>
      </c>
      <c r="W53" s="14">
        <f t="shared" si="11"/>
        <v>0.29829918899191538</v>
      </c>
      <c r="X53" s="14">
        <f t="shared" si="12"/>
        <v>0.56487612146677146</v>
      </c>
      <c r="Y53" s="14">
        <f t="shared" si="13"/>
        <v>6.7815784071676724E-2</v>
      </c>
      <c r="Z53" s="14">
        <f t="shared" si="14"/>
        <v>-2.8001353553984819E-2</v>
      </c>
      <c r="AA53" s="14">
        <f t="shared" si="15"/>
        <v>-2.8915629370252396E-2</v>
      </c>
      <c r="AB53" s="14">
        <f t="shared" si="16"/>
        <v>-0.14802334191386907</v>
      </c>
      <c r="AC53" s="14">
        <f t="shared" si="17"/>
        <v>-4.7649385971211419E-2</v>
      </c>
      <c r="AD53" s="14">
        <f t="shared" si="18"/>
        <v>0.52966696003258895</v>
      </c>
      <c r="AE53" s="14">
        <f t="shared" si="19"/>
        <v>0.66186564470782505</v>
      </c>
    </row>
    <row r="54" spans="1:31" x14ac:dyDescent="0.25">
      <c r="A54" s="1" t="s">
        <v>47</v>
      </c>
      <c r="B54" s="4">
        <v>1608196</v>
      </c>
      <c r="C54" s="4">
        <v>1851761</v>
      </c>
      <c r="D54" s="4">
        <v>2647311</v>
      </c>
      <c r="E54" s="4">
        <v>1690842</v>
      </c>
      <c r="F54" s="4">
        <v>1473306</v>
      </c>
      <c r="G54" s="4">
        <v>1262798</v>
      </c>
      <c r="H54" s="4">
        <v>4126379</v>
      </c>
      <c r="I54" s="4">
        <v>3649227</v>
      </c>
      <c r="J54" s="4">
        <v>6213898</v>
      </c>
      <c r="K54" s="4">
        <v>9224323</v>
      </c>
      <c r="M54" s="4">
        <f t="shared" si="2"/>
        <v>243565</v>
      </c>
      <c r="N54" s="4">
        <f t="shared" si="3"/>
        <v>795550</v>
      </c>
      <c r="O54" s="4">
        <f t="shared" si="4"/>
        <v>-956469</v>
      </c>
      <c r="P54" s="4">
        <f t="shared" si="5"/>
        <v>-217536</v>
      </c>
      <c r="Q54" s="4">
        <f t="shared" si="6"/>
        <v>-210508</v>
      </c>
      <c r="R54" s="4">
        <f t="shared" si="7"/>
        <v>2863581</v>
      </c>
      <c r="S54" s="4">
        <f t="shared" si="8"/>
        <v>-477152</v>
      </c>
      <c r="T54" s="4">
        <f t="shared" si="9"/>
        <v>2564671</v>
      </c>
      <c r="U54" s="4">
        <f t="shared" si="10"/>
        <v>3010425</v>
      </c>
      <c r="W54" s="14">
        <f t="shared" si="11"/>
        <v>0.15145231053926261</v>
      </c>
      <c r="X54" s="14">
        <f t="shared" si="12"/>
        <v>0.4296180770628607</v>
      </c>
      <c r="Y54" s="14">
        <f t="shared" si="13"/>
        <v>-0.36129831364731985</v>
      </c>
      <c r="Z54" s="14">
        <f t="shared" si="14"/>
        <v>-0.12865542729598625</v>
      </c>
      <c r="AA54" s="14">
        <f t="shared" si="15"/>
        <v>-0.14288138377227813</v>
      </c>
      <c r="AB54" s="14">
        <f t="shared" si="16"/>
        <v>2.267647715628311</v>
      </c>
      <c r="AC54" s="14">
        <f t="shared" si="17"/>
        <v>-0.11563455513902141</v>
      </c>
      <c r="AD54" s="14">
        <f t="shared" si="18"/>
        <v>0.70279842826987748</v>
      </c>
      <c r="AE54" s="14">
        <f t="shared" si="19"/>
        <v>0.48446643314711635</v>
      </c>
    </row>
    <row r="55" spans="1:31" x14ac:dyDescent="0.25">
      <c r="A55" s="1" t="s">
        <v>48</v>
      </c>
      <c r="B55" s="4">
        <v>657121</v>
      </c>
      <c r="C55" s="4">
        <v>655283</v>
      </c>
      <c r="D55" s="4">
        <v>738536</v>
      </c>
      <c r="E55" s="4">
        <v>665860</v>
      </c>
      <c r="F55" s="4">
        <v>699724</v>
      </c>
      <c r="G55" s="4">
        <v>731802</v>
      </c>
      <c r="H55" s="4">
        <v>877077</v>
      </c>
      <c r="I55" s="4">
        <v>995447</v>
      </c>
      <c r="J55" s="4">
        <v>1150240</v>
      </c>
      <c r="K55" s="4">
        <v>1307384</v>
      </c>
      <c r="M55" s="4">
        <f t="shared" si="2"/>
        <v>-1838</v>
      </c>
      <c r="N55" s="4">
        <f t="shared" si="3"/>
        <v>83253</v>
      </c>
      <c r="O55" s="4">
        <f t="shared" si="4"/>
        <v>-72676</v>
      </c>
      <c r="P55" s="4">
        <f t="shared" si="5"/>
        <v>33864</v>
      </c>
      <c r="Q55" s="4">
        <f t="shared" si="6"/>
        <v>32078</v>
      </c>
      <c r="R55" s="4">
        <f t="shared" si="7"/>
        <v>145275</v>
      </c>
      <c r="S55" s="4">
        <f t="shared" si="8"/>
        <v>118370</v>
      </c>
      <c r="T55" s="4">
        <f t="shared" si="9"/>
        <v>154793</v>
      </c>
      <c r="U55" s="4">
        <f t="shared" si="10"/>
        <v>157144</v>
      </c>
      <c r="W55" s="14">
        <f t="shared" si="11"/>
        <v>-2.7970495540395146E-3</v>
      </c>
      <c r="X55" s="14">
        <f t="shared" si="12"/>
        <v>0.1270489239000554</v>
      </c>
      <c r="Y55" s="14">
        <f t="shared" si="13"/>
        <v>-9.8405494112676975E-2</v>
      </c>
      <c r="Z55" s="14">
        <f t="shared" si="14"/>
        <v>5.085753762052083E-2</v>
      </c>
      <c r="AA55" s="14">
        <f t="shared" si="15"/>
        <v>4.5843789837135787E-2</v>
      </c>
      <c r="AB55" s="14">
        <f t="shared" si="16"/>
        <v>0.19851681192453696</v>
      </c>
      <c r="AC55" s="14">
        <f t="shared" si="17"/>
        <v>0.13495964436417784</v>
      </c>
      <c r="AD55" s="14">
        <f t="shared" si="18"/>
        <v>0.1555009960349471</v>
      </c>
      <c r="AE55" s="14">
        <f t="shared" si="19"/>
        <v>0.13661844484629296</v>
      </c>
    </row>
    <row r="56" spans="1:31" x14ac:dyDescent="0.25">
      <c r="A56" s="2" t="s">
        <v>49</v>
      </c>
      <c r="B56" s="4">
        <v>381092</v>
      </c>
      <c r="C56" s="4">
        <v>394874</v>
      </c>
      <c r="D56" s="4">
        <v>447787</v>
      </c>
      <c r="E56" s="4">
        <v>466337</v>
      </c>
      <c r="F56" s="4">
        <v>494754</v>
      </c>
      <c r="G56" s="4">
        <v>545943</v>
      </c>
      <c r="H56" s="4">
        <v>661458</v>
      </c>
      <c r="I56" s="4">
        <v>748280</v>
      </c>
      <c r="J56" s="4">
        <v>865401</v>
      </c>
      <c r="K56" s="4">
        <v>1001517</v>
      </c>
      <c r="M56" s="4">
        <f t="shared" si="2"/>
        <v>13782</v>
      </c>
      <c r="N56" s="4">
        <f t="shared" si="3"/>
        <v>52913</v>
      </c>
      <c r="O56" s="4">
        <f t="shared" si="4"/>
        <v>18550</v>
      </c>
      <c r="P56" s="4">
        <f t="shared" si="5"/>
        <v>28417</v>
      </c>
      <c r="Q56" s="4">
        <f t="shared" si="6"/>
        <v>51189</v>
      </c>
      <c r="R56" s="4">
        <f t="shared" si="7"/>
        <v>115515</v>
      </c>
      <c r="S56" s="4">
        <f t="shared" si="8"/>
        <v>86822</v>
      </c>
      <c r="T56" s="4">
        <f t="shared" si="9"/>
        <v>117121</v>
      </c>
      <c r="U56" s="4">
        <f t="shared" si="10"/>
        <v>136116</v>
      </c>
      <c r="W56" s="14">
        <f t="shared" si="11"/>
        <v>3.6164495712321436E-2</v>
      </c>
      <c r="X56" s="14">
        <f t="shared" si="12"/>
        <v>0.13399970623540675</v>
      </c>
      <c r="Y56" s="14">
        <f t="shared" si="13"/>
        <v>4.1425945817989356E-2</v>
      </c>
      <c r="Z56" s="14">
        <f t="shared" si="14"/>
        <v>6.093661879713598E-2</v>
      </c>
      <c r="AA56" s="14">
        <f t="shared" si="15"/>
        <v>0.10346353945597206</v>
      </c>
      <c r="AB56" s="14">
        <f t="shared" si="16"/>
        <v>0.21158802292547024</v>
      </c>
      <c r="AC56" s="14">
        <f t="shared" si="17"/>
        <v>0.13125852283894066</v>
      </c>
      <c r="AD56" s="14">
        <f t="shared" si="18"/>
        <v>0.15652028652376115</v>
      </c>
      <c r="AE56" s="14">
        <f t="shared" si="19"/>
        <v>0.15728662203995605</v>
      </c>
    </row>
    <row r="57" spans="1:31" x14ac:dyDescent="0.25">
      <c r="A57" s="2" t="s">
        <v>50</v>
      </c>
      <c r="B57" s="4">
        <v>267484</v>
      </c>
      <c r="C57" s="4">
        <v>251260</v>
      </c>
      <c r="D57" s="4">
        <v>286624</v>
      </c>
      <c r="E57" s="4">
        <v>187084</v>
      </c>
      <c r="F57" s="4">
        <v>186542</v>
      </c>
      <c r="G57" s="4">
        <v>169639</v>
      </c>
      <c r="H57" s="4">
        <v>192855</v>
      </c>
      <c r="I57" s="4">
        <v>221602</v>
      </c>
      <c r="J57" s="4">
        <v>268889</v>
      </c>
      <c r="K57" s="4">
        <v>284806</v>
      </c>
      <c r="M57" s="4">
        <f t="shared" si="2"/>
        <v>-16224</v>
      </c>
      <c r="N57" s="4">
        <f t="shared" si="3"/>
        <v>35364</v>
      </c>
      <c r="O57" s="4">
        <f t="shared" si="4"/>
        <v>-99540</v>
      </c>
      <c r="P57" s="4">
        <f t="shared" si="5"/>
        <v>-542</v>
      </c>
      <c r="Q57" s="4">
        <f t="shared" si="6"/>
        <v>-16903</v>
      </c>
      <c r="R57" s="4">
        <f t="shared" si="7"/>
        <v>23216</v>
      </c>
      <c r="S57" s="4">
        <f t="shared" si="8"/>
        <v>28747</v>
      </c>
      <c r="T57" s="4">
        <f t="shared" si="9"/>
        <v>47287</v>
      </c>
      <c r="U57" s="4">
        <f t="shared" si="10"/>
        <v>15917</v>
      </c>
      <c r="W57" s="14">
        <f t="shared" si="11"/>
        <v>-6.0654095198217461E-2</v>
      </c>
      <c r="X57" s="14">
        <f t="shared" si="12"/>
        <v>0.14074663694977313</v>
      </c>
      <c r="Y57" s="14">
        <f t="shared" si="13"/>
        <v>-0.34728424695768673</v>
      </c>
      <c r="Z57" s="14">
        <f t="shared" si="14"/>
        <v>-2.8970943533386073E-3</v>
      </c>
      <c r="AA57" s="14">
        <f t="shared" si="15"/>
        <v>-9.0612301787265065E-2</v>
      </c>
      <c r="AB57" s="14">
        <f t="shared" si="16"/>
        <v>0.13685532218416754</v>
      </c>
      <c r="AC57" s="14">
        <f t="shared" si="17"/>
        <v>0.14906017474268232</v>
      </c>
      <c r="AD57" s="14">
        <f t="shared" si="18"/>
        <v>0.21338706329365259</v>
      </c>
      <c r="AE57" s="14">
        <f t="shared" si="19"/>
        <v>5.919543008453302E-2</v>
      </c>
    </row>
    <row r="58" spans="1:31" x14ac:dyDescent="0.25">
      <c r="A58" s="2" t="s">
        <v>51</v>
      </c>
      <c r="B58" s="4">
        <v>8545</v>
      </c>
      <c r="C58" s="4">
        <v>9149</v>
      </c>
      <c r="D58" s="4">
        <v>4125</v>
      </c>
      <c r="E58" s="4">
        <v>12439</v>
      </c>
      <c r="F58" s="4">
        <v>18428</v>
      </c>
      <c r="G58" s="4">
        <v>16220</v>
      </c>
      <c r="H58" s="4">
        <v>22764</v>
      </c>
      <c r="I58" s="4">
        <v>25565</v>
      </c>
      <c r="J58" s="4">
        <v>15950</v>
      </c>
      <c r="K58" s="4">
        <v>21061</v>
      </c>
      <c r="M58" s="4">
        <f t="shared" si="2"/>
        <v>604</v>
      </c>
      <c r="N58" s="4">
        <f t="shared" si="3"/>
        <v>-5024</v>
      </c>
      <c r="O58" s="4">
        <f t="shared" si="4"/>
        <v>8314</v>
      </c>
      <c r="P58" s="4">
        <f t="shared" si="5"/>
        <v>5989</v>
      </c>
      <c r="Q58" s="4">
        <f t="shared" si="6"/>
        <v>-2208</v>
      </c>
      <c r="R58" s="4">
        <f t="shared" si="7"/>
        <v>6544</v>
      </c>
      <c r="S58" s="4">
        <f t="shared" si="8"/>
        <v>2801</v>
      </c>
      <c r="T58" s="4">
        <f t="shared" si="9"/>
        <v>-9615</v>
      </c>
      <c r="U58" s="4">
        <f t="shared" si="10"/>
        <v>5111</v>
      </c>
      <c r="W58" s="14">
        <f t="shared" si="11"/>
        <v>7.0684610883557639E-2</v>
      </c>
      <c r="X58" s="14">
        <f t="shared" si="12"/>
        <v>-0.54913105257405181</v>
      </c>
      <c r="Y58" s="14">
        <f t="shared" si="13"/>
        <v>2.0155151515151517</v>
      </c>
      <c r="Z58" s="14">
        <f t="shared" si="14"/>
        <v>0.48146957150896375</v>
      </c>
      <c r="AA58" s="14">
        <f t="shared" si="15"/>
        <v>-0.11981766876492295</v>
      </c>
      <c r="AB58" s="14">
        <f t="shared" si="16"/>
        <v>0.40345252774352652</v>
      </c>
      <c r="AC58" s="14">
        <f t="shared" si="17"/>
        <v>0.1230451590230188</v>
      </c>
      <c r="AD58" s="14">
        <f t="shared" si="18"/>
        <v>-0.37610013690592609</v>
      </c>
      <c r="AE58" s="14">
        <f t="shared" si="19"/>
        <v>0.32043887147335426</v>
      </c>
    </row>
    <row r="59" spans="1:31" x14ac:dyDescent="0.25">
      <c r="A59" s="1" t="s">
        <v>52</v>
      </c>
      <c r="B59" s="4">
        <v>94442</v>
      </c>
      <c r="C59" s="4">
        <v>66306</v>
      </c>
      <c r="D59" s="4">
        <v>100596</v>
      </c>
      <c r="E59" s="4">
        <v>222756</v>
      </c>
      <c r="F59" s="4">
        <v>165919</v>
      </c>
      <c r="G59" s="4">
        <v>173845</v>
      </c>
      <c r="H59" s="4">
        <v>142681</v>
      </c>
      <c r="I59" s="4">
        <v>184751</v>
      </c>
      <c r="J59" s="4">
        <v>261261</v>
      </c>
      <c r="K59" s="4">
        <v>930619</v>
      </c>
      <c r="M59" s="4">
        <f t="shared" si="2"/>
        <v>-28136</v>
      </c>
      <c r="N59" s="4">
        <f t="shared" si="3"/>
        <v>34290</v>
      </c>
      <c r="O59" s="4">
        <f t="shared" si="4"/>
        <v>122160</v>
      </c>
      <c r="P59" s="4">
        <f t="shared" si="5"/>
        <v>-56837</v>
      </c>
      <c r="Q59" s="4">
        <f t="shared" si="6"/>
        <v>7926</v>
      </c>
      <c r="R59" s="4">
        <f t="shared" si="7"/>
        <v>-31164</v>
      </c>
      <c r="S59" s="4">
        <f t="shared" si="8"/>
        <v>42070</v>
      </c>
      <c r="T59" s="4">
        <f t="shared" si="9"/>
        <v>76510</v>
      </c>
      <c r="U59" s="4">
        <f t="shared" si="10"/>
        <v>669358</v>
      </c>
      <c r="W59" s="14">
        <f t="shared" si="11"/>
        <v>-0.29791829906185807</v>
      </c>
      <c r="X59" s="14">
        <f t="shared" si="12"/>
        <v>0.51714776943263052</v>
      </c>
      <c r="Y59" s="14">
        <f t="shared" si="13"/>
        <v>1.2143624000954312</v>
      </c>
      <c r="Z59" s="14">
        <f t="shared" si="14"/>
        <v>-0.25515362100235234</v>
      </c>
      <c r="AA59" s="14">
        <f t="shared" si="15"/>
        <v>4.7770297554830969E-2</v>
      </c>
      <c r="AB59" s="14">
        <f t="shared" si="16"/>
        <v>-0.17926313670223476</v>
      </c>
      <c r="AC59" s="14">
        <f t="shared" si="17"/>
        <v>0.29485355443261541</v>
      </c>
      <c r="AD59" s="14">
        <f t="shared" si="18"/>
        <v>0.41412495737506155</v>
      </c>
      <c r="AE59" s="14">
        <f t="shared" si="19"/>
        <v>2.5620280103038722</v>
      </c>
    </row>
    <row r="60" spans="1:31" x14ac:dyDescent="0.25">
      <c r="A60" s="1" t="s">
        <v>53</v>
      </c>
      <c r="B60" s="4">
        <v>29552</v>
      </c>
      <c r="C60" s="4">
        <v>233905</v>
      </c>
      <c r="D60" s="4">
        <v>25982</v>
      </c>
      <c r="E60" s="4">
        <v>117456</v>
      </c>
      <c r="F60" s="4">
        <v>898310</v>
      </c>
      <c r="G60" s="4">
        <v>269098</v>
      </c>
      <c r="H60" s="4">
        <v>640215</v>
      </c>
      <c r="I60" s="4">
        <v>481242</v>
      </c>
      <c r="J60" s="4">
        <v>467460</v>
      </c>
      <c r="K60" s="4">
        <v>3111258</v>
      </c>
      <c r="M60" s="4">
        <f t="shared" si="2"/>
        <v>204353</v>
      </c>
      <c r="N60" s="4">
        <f t="shared" si="3"/>
        <v>-207923</v>
      </c>
      <c r="O60" s="4">
        <f t="shared" si="4"/>
        <v>91474</v>
      </c>
      <c r="P60" s="4">
        <f t="shared" si="5"/>
        <v>780854</v>
      </c>
      <c r="Q60" s="4">
        <f t="shared" si="6"/>
        <v>-629212</v>
      </c>
      <c r="R60" s="4">
        <f t="shared" si="7"/>
        <v>371117</v>
      </c>
      <c r="S60" s="4">
        <f t="shared" si="8"/>
        <v>-158973</v>
      </c>
      <c r="T60" s="4">
        <f t="shared" si="9"/>
        <v>-13782</v>
      </c>
      <c r="U60" s="4">
        <f t="shared" si="10"/>
        <v>2643798</v>
      </c>
      <c r="W60" s="14">
        <f t="shared" si="11"/>
        <v>6.9150311315646995</v>
      </c>
      <c r="X60" s="14">
        <f t="shared" si="12"/>
        <v>-0.88892071567516728</v>
      </c>
      <c r="Y60" s="14">
        <f t="shared" si="13"/>
        <v>3.5206681548764531</v>
      </c>
      <c r="Z60" s="14">
        <f t="shared" si="14"/>
        <v>6.6480554420378697</v>
      </c>
      <c r="AA60" s="14">
        <f t="shared" si="15"/>
        <v>-0.70043971457514664</v>
      </c>
      <c r="AB60" s="14">
        <f t="shared" si="16"/>
        <v>1.3791146719782383</v>
      </c>
      <c r="AC60" s="14">
        <f t="shared" si="17"/>
        <v>-0.24831189522269861</v>
      </c>
      <c r="AD60" s="14">
        <f t="shared" si="18"/>
        <v>-2.863839814480033E-2</v>
      </c>
      <c r="AE60" s="14">
        <f t="shared" si="19"/>
        <v>5.6556667950198944</v>
      </c>
    </row>
    <row r="61" spans="1:31" x14ac:dyDescent="0.25">
      <c r="A61" s="1" t="s">
        <v>54</v>
      </c>
      <c r="B61" s="4">
        <v>0</v>
      </c>
      <c r="C61" s="4">
        <v>0</v>
      </c>
      <c r="D61" s="4">
        <v>0</v>
      </c>
      <c r="E61" s="4">
        <v>17751</v>
      </c>
      <c r="F61" s="4">
        <v>1318</v>
      </c>
      <c r="G61" s="4">
        <v>-319</v>
      </c>
      <c r="H61" s="4">
        <v>2560</v>
      </c>
      <c r="I61" s="4">
        <v>161</v>
      </c>
      <c r="J61" s="4">
        <v>0</v>
      </c>
      <c r="K61" s="4">
        <v>0</v>
      </c>
      <c r="M61" s="4">
        <f t="shared" si="2"/>
        <v>0</v>
      </c>
      <c r="N61" s="4">
        <f t="shared" si="3"/>
        <v>0</v>
      </c>
      <c r="O61" s="4">
        <f t="shared" si="4"/>
        <v>17751</v>
      </c>
      <c r="P61" s="4">
        <f t="shared" si="5"/>
        <v>-16433</v>
      </c>
      <c r="Q61" s="4">
        <f t="shared" si="6"/>
        <v>-1637</v>
      </c>
      <c r="R61" s="4">
        <f t="shared" si="7"/>
        <v>2879</v>
      </c>
      <c r="S61" s="4">
        <f t="shared" si="8"/>
        <v>-2399</v>
      </c>
      <c r="T61" s="4">
        <f t="shared" si="9"/>
        <v>-161</v>
      </c>
      <c r="U61" s="4">
        <f t="shared" si="10"/>
        <v>0</v>
      </c>
      <c r="W61" s="14"/>
      <c r="X61" s="14"/>
      <c r="Y61" s="14"/>
      <c r="Z61" s="14">
        <f t="shared" si="14"/>
        <v>-0.92575066193453892</v>
      </c>
      <c r="AA61" s="14">
        <f t="shared" si="15"/>
        <v>-1.2420333839150228</v>
      </c>
      <c r="AB61" s="14">
        <f t="shared" si="16"/>
        <v>-9.0250783699059554</v>
      </c>
      <c r="AC61" s="14">
        <f t="shared" si="17"/>
        <v>-0.93710937500000002</v>
      </c>
      <c r="AD61" s="14">
        <f t="shared" si="18"/>
        <v>-1</v>
      </c>
      <c r="AE61" s="14"/>
    </row>
    <row r="62" spans="1:31" x14ac:dyDescent="0.25">
      <c r="A62" s="1" t="s">
        <v>55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10199</v>
      </c>
      <c r="K62" s="4">
        <v>9378</v>
      </c>
      <c r="M62" s="4">
        <f t="shared" si="2"/>
        <v>0</v>
      </c>
      <c r="N62" s="4">
        <f t="shared" si="3"/>
        <v>0</v>
      </c>
      <c r="O62" s="4">
        <f t="shared" si="4"/>
        <v>0</v>
      </c>
      <c r="P62" s="4">
        <f t="shared" si="5"/>
        <v>0</v>
      </c>
      <c r="Q62" s="4">
        <f t="shared" si="6"/>
        <v>0</v>
      </c>
      <c r="R62" s="4">
        <f t="shared" si="7"/>
        <v>0</v>
      </c>
      <c r="S62" s="4">
        <f t="shared" si="8"/>
        <v>0</v>
      </c>
      <c r="T62" s="4">
        <f t="shared" si="9"/>
        <v>10199</v>
      </c>
      <c r="U62" s="4">
        <f t="shared" si="10"/>
        <v>-821</v>
      </c>
      <c r="W62" s="14"/>
      <c r="X62" s="14"/>
      <c r="Y62" s="14"/>
      <c r="Z62" s="14"/>
      <c r="AA62" s="14"/>
      <c r="AB62" s="14"/>
      <c r="AC62" s="14"/>
      <c r="AD62" s="14"/>
      <c r="AE62" s="14">
        <f t="shared" si="19"/>
        <v>-8.0498088047847832E-2</v>
      </c>
    </row>
    <row r="63" spans="1:31" x14ac:dyDescent="0.25">
      <c r="A63" s="1" t="s">
        <v>56</v>
      </c>
      <c r="B63" s="4">
        <v>0</v>
      </c>
      <c r="C63" s="4">
        <v>-599</v>
      </c>
      <c r="D63" s="4">
        <v>5307</v>
      </c>
      <c r="E63" s="4">
        <v>101163</v>
      </c>
      <c r="F63" s="4">
        <v>80546</v>
      </c>
      <c r="G63" s="4">
        <v>-16380</v>
      </c>
      <c r="H63" s="4">
        <v>70080</v>
      </c>
      <c r="I63" s="4">
        <v>158750</v>
      </c>
      <c r="J63" s="4">
        <v>244639</v>
      </c>
      <c r="K63" s="4">
        <v>265880</v>
      </c>
      <c r="M63" s="4">
        <f t="shared" si="2"/>
        <v>-599</v>
      </c>
      <c r="N63" s="4">
        <f t="shared" si="3"/>
        <v>5906</v>
      </c>
      <c r="O63" s="4">
        <f t="shared" si="4"/>
        <v>95856</v>
      </c>
      <c r="P63" s="4">
        <f t="shared" si="5"/>
        <v>-20617</v>
      </c>
      <c r="Q63" s="4">
        <f t="shared" si="6"/>
        <v>-96926</v>
      </c>
      <c r="R63" s="4">
        <f t="shared" si="7"/>
        <v>86460</v>
      </c>
      <c r="S63" s="4">
        <f t="shared" si="8"/>
        <v>88670</v>
      </c>
      <c r="T63" s="4">
        <f t="shared" si="9"/>
        <v>85889</v>
      </c>
      <c r="U63" s="4">
        <f t="shared" si="10"/>
        <v>21241</v>
      </c>
      <c r="W63" s="14"/>
      <c r="X63" s="14">
        <f t="shared" si="12"/>
        <v>-9.8597662771285481</v>
      </c>
      <c r="Y63" s="14">
        <f t="shared" si="13"/>
        <v>18.062182023742228</v>
      </c>
      <c r="Z63" s="14">
        <f t="shared" si="14"/>
        <v>-0.20379980823028182</v>
      </c>
      <c r="AA63" s="14">
        <f t="shared" si="15"/>
        <v>-1.2033620539815757</v>
      </c>
      <c r="AB63" s="14">
        <f t="shared" si="16"/>
        <v>-5.2783882783882783</v>
      </c>
      <c r="AC63" s="14">
        <f t="shared" si="17"/>
        <v>1.2652682648401827</v>
      </c>
      <c r="AD63" s="14">
        <f t="shared" si="18"/>
        <v>0.54103307086614172</v>
      </c>
      <c r="AE63" s="14">
        <f t="shared" si="19"/>
        <v>8.682589448125605E-2</v>
      </c>
    </row>
    <row r="64" spans="1:31" x14ac:dyDescent="0.25">
      <c r="A64" s="1" t="s">
        <v>57</v>
      </c>
      <c r="B64" s="4">
        <v>251651</v>
      </c>
      <c r="C64" s="4">
        <v>781010</v>
      </c>
      <c r="D64" s="4">
        <v>852963</v>
      </c>
      <c r="E64" s="4">
        <v>271468</v>
      </c>
      <c r="F64" s="4">
        <v>1005707</v>
      </c>
      <c r="G64" s="4">
        <v>498917</v>
      </c>
      <c r="H64" s="4">
        <v>862715</v>
      </c>
      <c r="I64" s="4">
        <v>1173872</v>
      </c>
      <c r="J64" s="4">
        <v>1162799</v>
      </c>
      <c r="K64" s="4">
        <v>3286945</v>
      </c>
      <c r="M64" s="4">
        <f t="shared" si="2"/>
        <v>529359</v>
      </c>
      <c r="N64" s="4">
        <f t="shared" si="3"/>
        <v>71953</v>
      </c>
      <c r="O64" s="4">
        <f t="shared" si="4"/>
        <v>-581495</v>
      </c>
      <c r="P64" s="4">
        <f t="shared" si="5"/>
        <v>734239</v>
      </c>
      <c r="Q64" s="4">
        <f t="shared" si="6"/>
        <v>-506790</v>
      </c>
      <c r="R64" s="4">
        <f t="shared" si="7"/>
        <v>363798</v>
      </c>
      <c r="S64" s="4">
        <f t="shared" si="8"/>
        <v>311157</v>
      </c>
      <c r="T64" s="4">
        <f t="shared" si="9"/>
        <v>-11073</v>
      </c>
      <c r="U64" s="4">
        <f t="shared" si="10"/>
        <v>2124146</v>
      </c>
      <c r="W64" s="14">
        <f t="shared" si="11"/>
        <v>2.1035441941418869</v>
      </c>
      <c r="X64" s="14">
        <f t="shared" si="12"/>
        <v>9.2128141765150259E-2</v>
      </c>
      <c r="Y64" s="14">
        <f t="shared" si="13"/>
        <v>-0.68173531559985601</v>
      </c>
      <c r="Z64" s="14">
        <f t="shared" si="14"/>
        <v>2.704698159635758</v>
      </c>
      <c r="AA64" s="14">
        <f t="shared" si="15"/>
        <v>-0.50391416187816129</v>
      </c>
      <c r="AB64" s="14">
        <f t="shared" si="16"/>
        <v>0.7291753939031943</v>
      </c>
      <c r="AC64" s="14">
        <f t="shared" si="17"/>
        <v>0.360671832528703</v>
      </c>
      <c r="AD64" s="14">
        <f t="shared" si="18"/>
        <v>-9.4328853571769324E-3</v>
      </c>
      <c r="AE64" s="14">
        <f t="shared" si="19"/>
        <v>1.8267525169870287</v>
      </c>
    </row>
    <row r="65" spans="1:31" x14ac:dyDescent="0.25">
      <c r="A65" s="1" t="s">
        <v>58</v>
      </c>
      <c r="B65" s="4">
        <v>252464</v>
      </c>
      <c r="C65" s="4">
        <v>880148</v>
      </c>
      <c r="D65" s="4">
        <v>1299476</v>
      </c>
      <c r="E65" s="4">
        <v>170428</v>
      </c>
      <c r="F65" s="4">
        <v>1115713</v>
      </c>
      <c r="G65" s="4">
        <v>734300</v>
      </c>
      <c r="H65" s="4">
        <v>1461751</v>
      </c>
      <c r="I65" s="4">
        <v>1746050</v>
      </c>
      <c r="J65" s="4">
        <v>1780660</v>
      </c>
      <c r="K65" s="4">
        <v>5555367</v>
      </c>
      <c r="M65" s="4">
        <f t="shared" si="2"/>
        <v>627684</v>
      </c>
      <c r="N65" s="4">
        <f t="shared" si="3"/>
        <v>419328</v>
      </c>
      <c r="O65" s="4">
        <f t="shared" si="4"/>
        <v>-1129048</v>
      </c>
      <c r="P65" s="4">
        <f t="shared" si="5"/>
        <v>945285</v>
      </c>
      <c r="Q65" s="4">
        <f t="shared" si="6"/>
        <v>-381413</v>
      </c>
      <c r="R65" s="4">
        <f t="shared" si="7"/>
        <v>727451</v>
      </c>
      <c r="S65" s="4">
        <f t="shared" si="8"/>
        <v>284299</v>
      </c>
      <c r="T65" s="4">
        <f t="shared" si="9"/>
        <v>34610</v>
      </c>
      <c r="U65" s="4">
        <f t="shared" si="10"/>
        <v>3774707</v>
      </c>
      <c r="W65" s="14">
        <f t="shared" si="11"/>
        <v>2.4862317003612397</v>
      </c>
      <c r="X65" s="14">
        <f t="shared" si="12"/>
        <v>0.47642896421965397</v>
      </c>
      <c r="Y65" s="14">
        <f t="shared" si="13"/>
        <v>-0.86884867438875357</v>
      </c>
      <c r="Z65" s="14">
        <f t="shared" si="14"/>
        <v>5.5465357805055504</v>
      </c>
      <c r="AA65" s="14">
        <f t="shared" si="15"/>
        <v>-0.341855835685342</v>
      </c>
      <c r="AB65" s="14">
        <f t="shared" si="16"/>
        <v>0.99067274955740159</v>
      </c>
      <c r="AC65" s="14">
        <f t="shared" si="17"/>
        <v>0.19449208517729763</v>
      </c>
      <c r="AD65" s="14">
        <f t="shared" si="18"/>
        <v>1.9821883680306979E-2</v>
      </c>
      <c r="AE65" s="14">
        <f t="shared" si="19"/>
        <v>2.1198359035413836</v>
      </c>
    </row>
    <row r="66" spans="1:31" x14ac:dyDescent="0.25">
      <c r="A66" s="1" t="s">
        <v>59</v>
      </c>
      <c r="B66" s="4">
        <v>1015152</v>
      </c>
      <c r="C66" s="4">
        <v>929142</v>
      </c>
      <c r="D66" s="4">
        <v>1542183</v>
      </c>
      <c r="E66" s="4">
        <v>1350236</v>
      </c>
      <c r="F66" s="4">
        <v>13049</v>
      </c>
      <c r="G66" s="4">
        <v>183661</v>
      </c>
      <c r="H66" s="4">
        <v>2225372</v>
      </c>
      <c r="I66" s="4">
        <v>1944022</v>
      </c>
      <c r="J66" s="4">
        <v>4474038</v>
      </c>
      <c r="K66" s="4">
        <v>3724380</v>
      </c>
      <c r="M66" s="4">
        <f t="shared" si="2"/>
        <v>-86010</v>
      </c>
      <c r="N66" s="4">
        <f t="shared" si="3"/>
        <v>613041</v>
      </c>
      <c r="O66" s="4">
        <f t="shared" si="4"/>
        <v>-191947</v>
      </c>
      <c r="P66" s="4">
        <f t="shared" si="5"/>
        <v>-1337187</v>
      </c>
      <c r="Q66" s="4">
        <f t="shared" si="6"/>
        <v>170612</v>
      </c>
      <c r="R66" s="4">
        <f t="shared" si="7"/>
        <v>2041711</v>
      </c>
      <c r="S66" s="4">
        <f t="shared" si="8"/>
        <v>-281350</v>
      </c>
      <c r="T66" s="4">
        <f t="shared" si="9"/>
        <v>2530016</v>
      </c>
      <c r="U66" s="4">
        <f t="shared" si="10"/>
        <v>-749658</v>
      </c>
      <c r="W66" s="14">
        <f t="shared" si="11"/>
        <v>-8.4726228190458178E-2</v>
      </c>
      <c r="X66" s="14">
        <f t="shared" si="12"/>
        <v>0.65979258283448605</v>
      </c>
      <c r="Y66" s="14">
        <f t="shared" si="13"/>
        <v>-0.12446447665419733</v>
      </c>
      <c r="Z66" s="14">
        <f t="shared" si="14"/>
        <v>-0.99033576352578367</v>
      </c>
      <c r="AA66" s="14">
        <f t="shared" si="15"/>
        <v>13.074718369223696</v>
      </c>
      <c r="AB66" s="14">
        <f t="shared" si="16"/>
        <v>11.116736814021484</v>
      </c>
      <c r="AC66" s="14">
        <f t="shared" si="17"/>
        <v>-0.12642830052683326</v>
      </c>
      <c r="AD66" s="14">
        <f t="shared" si="18"/>
        <v>1.3014338315101373</v>
      </c>
      <c r="AE66" s="14">
        <f t="shared" si="19"/>
        <v>-0.16755736093435059</v>
      </c>
    </row>
    <row r="67" spans="1:31" x14ac:dyDescent="0.25">
      <c r="A67" s="1" t="s">
        <v>60</v>
      </c>
      <c r="B67" s="4">
        <v>199381</v>
      </c>
      <c r="C67" s="4">
        <v>187784</v>
      </c>
      <c r="D67" s="4">
        <v>297656</v>
      </c>
      <c r="E67" s="4">
        <v>-121128</v>
      </c>
      <c r="F67" s="4">
        <v>-1186141</v>
      </c>
      <c r="G67" s="4">
        <v>-1286460</v>
      </c>
      <c r="H67" s="4">
        <v>-338555</v>
      </c>
      <c r="I67" s="4">
        <v>131232</v>
      </c>
      <c r="J67" s="4">
        <v>633482</v>
      </c>
      <c r="K67" s="4">
        <v>-37065</v>
      </c>
      <c r="M67" s="4">
        <f t="shared" si="2"/>
        <v>-11597</v>
      </c>
      <c r="N67" s="4">
        <f t="shared" si="3"/>
        <v>109872</v>
      </c>
      <c r="O67" s="4">
        <f t="shared" si="4"/>
        <v>-418784</v>
      </c>
      <c r="P67" s="4">
        <f t="shared" si="5"/>
        <v>-1065013</v>
      </c>
      <c r="Q67" s="4">
        <f t="shared" si="6"/>
        <v>-100319</v>
      </c>
      <c r="R67" s="4">
        <f t="shared" si="7"/>
        <v>947905</v>
      </c>
      <c r="S67" s="4">
        <f t="shared" si="8"/>
        <v>469787</v>
      </c>
      <c r="T67" s="4">
        <f t="shared" si="9"/>
        <v>502250</v>
      </c>
      <c r="U67" s="4">
        <f t="shared" si="10"/>
        <v>-670547</v>
      </c>
      <c r="W67" s="14">
        <f t="shared" si="11"/>
        <v>-5.8165020739187785E-2</v>
      </c>
      <c r="X67" s="14">
        <f t="shared" si="12"/>
        <v>0.58509777190814982</v>
      </c>
      <c r="Y67" s="14">
        <f t="shared" si="13"/>
        <v>-1.4069395543849275</v>
      </c>
      <c r="Z67" s="14">
        <f t="shared" si="14"/>
        <v>8.792459216696388</v>
      </c>
      <c r="AA67" s="14">
        <f t="shared" si="15"/>
        <v>8.4575948390621353E-2</v>
      </c>
      <c r="AB67" s="14">
        <f t="shared" si="16"/>
        <v>-0.73683208183697901</v>
      </c>
      <c r="AC67" s="14">
        <f t="shared" si="17"/>
        <v>-1.3876238720444241</v>
      </c>
      <c r="AD67" s="14">
        <f t="shared" si="18"/>
        <v>3.8271915386491098</v>
      </c>
      <c r="AE67" s="14">
        <f t="shared" si="19"/>
        <v>-1.0585099497696857</v>
      </c>
    </row>
    <row r="68" spans="1:31" x14ac:dyDescent="0.25">
      <c r="A68" s="2" t="s">
        <v>61</v>
      </c>
      <c r="B68" s="4">
        <v>159789</v>
      </c>
      <c r="C68" s="4">
        <v>193175</v>
      </c>
      <c r="D68" s="4">
        <v>258350</v>
      </c>
      <c r="E68" s="4">
        <v>222167</v>
      </c>
      <c r="F68" s="4">
        <v>6178</v>
      </c>
      <c r="G68" s="4">
        <v>5147</v>
      </c>
      <c r="H68" s="4">
        <v>133346</v>
      </c>
      <c r="I68" s="4">
        <v>91633</v>
      </c>
      <c r="J68" s="4">
        <v>464902</v>
      </c>
      <c r="K68" s="4">
        <v>218388</v>
      </c>
      <c r="M68" s="4">
        <f t="shared" ref="M68:M70" si="20">C68-B68</f>
        <v>33386</v>
      </c>
      <c r="N68" s="4">
        <f t="shared" ref="N68:N70" si="21">D68-C68</f>
        <v>65175</v>
      </c>
      <c r="O68" s="4">
        <f t="shared" ref="O68:O70" si="22">E68-D68</f>
        <v>-36183</v>
      </c>
      <c r="P68" s="4">
        <f t="shared" ref="P68:P70" si="23">F68-E68</f>
        <v>-215989</v>
      </c>
      <c r="Q68" s="4">
        <f t="shared" ref="Q68:Q70" si="24">G68-F68</f>
        <v>-1031</v>
      </c>
      <c r="R68" s="4">
        <f t="shared" ref="R68:R70" si="25">H68-G68</f>
        <v>128199</v>
      </c>
      <c r="S68" s="4">
        <f t="shared" ref="S68:S70" si="26">I68-H68</f>
        <v>-41713</v>
      </c>
      <c r="T68" s="4">
        <f t="shared" ref="T68:T70" si="27">J68-I68</f>
        <v>373269</v>
      </c>
      <c r="U68" s="4">
        <f t="shared" ref="U68:U70" si="28">K68-J68</f>
        <v>-246514</v>
      </c>
      <c r="W68" s="14">
        <f t="shared" ref="W68:W70" si="29">M68/B68</f>
        <v>0.20893803703634167</v>
      </c>
      <c r="X68" s="14">
        <f t="shared" ref="X68:X70" si="30">N68/C68</f>
        <v>0.33738837841335578</v>
      </c>
      <c r="Y68" s="14">
        <f t="shared" ref="Y68:Y70" si="31">O68/D68</f>
        <v>-0.1400541900522547</v>
      </c>
      <c r="Z68" s="14">
        <f t="shared" ref="Z68:Z70" si="32">P68/E68</f>
        <v>-0.97219208973429894</v>
      </c>
      <c r="AA68" s="14">
        <f t="shared" ref="AA68:AA70" si="33">Q68/F68</f>
        <v>-0.16688248624150209</v>
      </c>
      <c r="AB68" s="14">
        <f t="shared" ref="AB68:AB70" si="34">R68/G68</f>
        <v>24.907518943073637</v>
      </c>
      <c r="AC68" s="14">
        <f t="shared" ref="AC68:AC70" si="35">S68/H68</f>
        <v>-0.31281778231068047</v>
      </c>
      <c r="AD68" s="14">
        <f t="shared" ref="AD68:AD70" si="36">T68/I68</f>
        <v>4.0735215479139608</v>
      </c>
      <c r="AE68" s="14">
        <f t="shared" ref="AE68:AE70" si="37">U68/J68</f>
        <v>-0.53024938589208048</v>
      </c>
    </row>
    <row r="69" spans="1:31" x14ac:dyDescent="0.25">
      <c r="A69" s="2" t="s">
        <v>62</v>
      </c>
      <c r="B69" s="4">
        <v>-39592</v>
      </c>
      <c r="C69" s="4">
        <v>5391</v>
      </c>
      <c r="D69" s="4">
        <v>-39306</v>
      </c>
      <c r="E69" s="4">
        <v>343295</v>
      </c>
      <c r="F69" s="4">
        <v>1192319</v>
      </c>
      <c r="G69" s="4">
        <v>1291607</v>
      </c>
      <c r="H69" s="4">
        <v>471901</v>
      </c>
      <c r="I69" s="4">
        <v>-39599</v>
      </c>
      <c r="J69" s="4">
        <v>-168580</v>
      </c>
      <c r="K69" s="4">
        <v>255453</v>
      </c>
      <c r="M69" s="4">
        <f t="shared" si="20"/>
        <v>44983</v>
      </c>
      <c r="N69" s="4">
        <f t="shared" si="21"/>
        <v>-44697</v>
      </c>
      <c r="O69" s="4">
        <f t="shared" si="22"/>
        <v>382601</v>
      </c>
      <c r="P69" s="4">
        <f t="shared" si="23"/>
        <v>849024</v>
      </c>
      <c r="Q69" s="4">
        <f t="shared" si="24"/>
        <v>99288</v>
      </c>
      <c r="R69" s="4">
        <f t="shared" si="25"/>
        <v>-819706</v>
      </c>
      <c r="S69" s="4">
        <f t="shared" si="26"/>
        <v>-511500</v>
      </c>
      <c r="T69" s="4">
        <f t="shared" si="27"/>
        <v>-128981</v>
      </c>
      <c r="U69" s="4">
        <f t="shared" si="28"/>
        <v>424033</v>
      </c>
      <c r="W69" s="14">
        <f t="shared" si="29"/>
        <v>-1.1361638714891897</v>
      </c>
      <c r="X69" s="14">
        <f t="shared" si="30"/>
        <v>-8.2910406232609901</v>
      </c>
      <c r="Y69" s="14">
        <f t="shared" si="31"/>
        <v>-9.7339083091639953</v>
      </c>
      <c r="Z69" s="14">
        <f t="shared" si="32"/>
        <v>2.4731615665826765</v>
      </c>
      <c r="AA69" s="14">
        <f t="shared" si="33"/>
        <v>8.3273016701067418E-2</v>
      </c>
      <c r="AB69" s="14">
        <f t="shared" si="34"/>
        <v>-0.63464041306682295</v>
      </c>
      <c r="AC69" s="14">
        <f t="shared" si="35"/>
        <v>-1.0839137870019346</v>
      </c>
      <c r="AD69" s="14">
        <f t="shared" si="36"/>
        <v>3.2571782115709991</v>
      </c>
      <c r="AE69" s="14">
        <f t="shared" si="37"/>
        <v>-2.5153221022659866</v>
      </c>
    </row>
    <row r="70" spans="1:31" x14ac:dyDescent="0.25">
      <c r="A70" s="3" t="s">
        <v>63</v>
      </c>
      <c r="B70" s="4">
        <v>815771</v>
      </c>
      <c r="C70" s="4">
        <v>741358</v>
      </c>
      <c r="D70" s="4">
        <v>1244527</v>
      </c>
      <c r="E70" s="4">
        <v>1471364</v>
      </c>
      <c r="F70" s="4">
        <v>1199190</v>
      </c>
      <c r="G70" s="4">
        <v>1470121</v>
      </c>
      <c r="H70" s="4">
        <v>2563927</v>
      </c>
      <c r="I70" s="4">
        <v>1812790</v>
      </c>
      <c r="J70" s="4">
        <v>3840556</v>
      </c>
      <c r="K70" s="4">
        <v>3761445</v>
      </c>
      <c r="M70" s="4">
        <f t="shared" si="20"/>
        <v>-74413</v>
      </c>
      <c r="N70" s="4">
        <f t="shared" si="21"/>
        <v>503169</v>
      </c>
      <c r="O70" s="4">
        <f t="shared" si="22"/>
        <v>226837</v>
      </c>
      <c r="P70" s="4">
        <f t="shared" si="23"/>
        <v>-272174</v>
      </c>
      <c r="Q70" s="4">
        <f t="shared" si="24"/>
        <v>270931</v>
      </c>
      <c r="R70" s="4">
        <f t="shared" si="25"/>
        <v>1093806</v>
      </c>
      <c r="S70" s="4">
        <f t="shared" si="26"/>
        <v>-751137</v>
      </c>
      <c r="T70" s="4">
        <f t="shared" si="27"/>
        <v>2027766</v>
      </c>
      <c r="U70" s="4">
        <f t="shared" si="28"/>
        <v>-79111</v>
      </c>
      <c r="W70" s="14">
        <f t="shared" si="29"/>
        <v>-9.1218001130219148E-2</v>
      </c>
      <c r="X70" s="14">
        <f t="shared" si="30"/>
        <v>0.67871257880807923</v>
      </c>
      <c r="Y70" s="14">
        <f t="shared" si="31"/>
        <v>0.1822676406377684</v>
      </c>
      <c r="Z70" s="14">
        <f t="shared" si="32"/>
        <v>-0.18498073896058351</v>
      </c>
      <c r="AA70" s="14">
        <f t="shared" si="33"/>
        <v>0.22592833495943096</v>
      </c>
      <c r="AB70" s="14">
        <f t="shared" si="34"/>
        <v>0.74402447145507067</v>
      </c>
      <c r="AC70" s="14">
        <f t="shared" si="35"/>
        <v>-0.29296348921010623</v>
      </c>
      <c r="AD70" s="14">
        <f t="shared" si="36"/>
        <v>1.118588474120003</v>
      </c>
      <c r="AE70" s="14">
        <f t="shared" si="37"/>
        <v>-2.0598840376237191E-2</v>
      </c>
    </row>
  </sheetData>
  <mergeCells count="2">
    <mergeCell ref="M1:U1"/>
    <mergeCell ref="W1:A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W70"/>
  <sheetViews>
    <sheetView zoomScale="115" zoomScaleNormal="11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5" sqref="A25"/>
    </sheetView>
  </sheetViews>
  <sheetFormatPr defaultRowHeight="15" x14ac:dyDescent="0.25"/>
  <cols>
    <col min="1" max="1" width="78" bestFit="1" customWidth="1"/>
    <col min="2" max="11" width="12.140625" bestFit="1" customWidth="1"/>
    <col min="12" max="12" width="12.140625" customWidth="1"/>
    <col min="14" max="23" width="5.7109375" bestFit="1" customWidth="1"/>
  </cols>
  <sheetData>
    <row r="1" spans="1:23" ht="15.75" x14ac:dyDescent="0.25">
      <c r="N1" s="63"/>
      <c r="O1" s="63"/>
      <c r="P1" s="63"/>
      <c r="Q1" s="63"/>
      <c r="R1" s="63"/>
      <c r="S1" s="63"/>
      <c r="T1" s="63"/>
      <c r="U1" s="63"/>
      <c r="V1" s="63"/>
    </row>
    <row r="2" spans="1:23" ht="28.5" x14ac:dyDescent="0.45">
      <c r="A2" s="12" t="s">
        <v>75</v>
      </c>
      <c r="B2" s="13" t="s">
        <v>0</v>
      </c>
      <c r="C2" s="13" t="s">
        <v>66</v>
      </c>
      <c r="D2" s="13" t="s">
        <v>67</v>
      </c>
      <c r="E2" s="13" t="s">
        <v>68</v>
      </c>
      <c r="F2" s="13" t="s">
        <v>69</v>
      </c>
      <c r="G2" s="13" t="s">
        <v>70</v>
      </c>
      <c r="H2" s="13" t="s">
        <v>71</v>
      </c>
      <c r="I2" s="13" t="s">
        <v>72</v>
      </c>
      <c r="J2" s="13" t="s">
        <v>73</v>
      </c>
      <c r="K2" s="13" t="s">
        <v>74</v>
      </c>
      <c r="L2" s="13"/>
      <c r="N2" s="13">
        <v>2009</v>
      </c>
      <c r="O2" s="13">
        <v>2010</v>
      </c>
      <c r="P2" s="13">
        <v>2011</v>
      </c>
      <c r="Q2" s="13">
        <v>2012</v>
      </c>
      <c r="R2" s="13">
        <v>2013</v>
      </c>
      <c r="S2" s="13">
        <v>2014</v>
      </c>
      <c r="T2" s="13">
        <v>2015</v>
      </c>
      <c r="U2" s="13">
        <v>2016</v>
      </c>
      <c r="V2" s="13">
        <v>2017</v>
      </c>
      <c r="W2" s="13">
        <v>2018</v>
      </c>
    </row>
    <row r="3" spans="1:23" x14ac:dyDescent="0.25">
      <c r="A3" s="22" t="s">
        <v>2</v>
      </c>
      <c r="B3" s="23">
        <v>5780050</v>
      </c>
      <c r="C3" s="23">
        <v>9288938</v>
      </c>
      <c r="D3" s="23">
        <v>9064638</v>
      </c>
      <c r="E3" s="23">
        <v>9129259</v>
      </c>
      <c r="F3" s="23">
        <v>9764538</v>
      </c>
      <c r="G3" s="23">
        <v>6991378</v>
      </c>
      <c r="H3" s="23">
        <v>8742285</v>
      </c>
      <c r="I3" s="23">
        <v>13667060</v>
      </c>
      <c r="J3" s="23">
        <v>20366024</v>
      </c>
      <c r="K3" s="23">
        <v>20962205</v>
      </c>
      <c r="L3" s="23"/>
      <c r="M3" s="24"/>
      <c r="N3" s="25">
        <f t="shared" ref="N3:N22" si="0">B3/B$23</f>
        <v>0.56537984197672297</v>
      </c>
      <c r="O3" s="25">
        <f t="shared" ref="O3:O22" si="1">C3/C$23</f>
        <v>0.66740288159889216</v>
      </c>
      <c r="P3" s="25">
        <f t="shared" ref="P3:P22" si="2">D3/D$23</f>
        <v>0.61421917597699305</v>
      </c>
      <c r="Q3" s="25">
        <f t="shared" ref="Q3:Q22" si="3">E3/E$23</f>
        <v>0.54837277743082058</v>
      </c>
      <c r="R3" s="25">
        <f t="shared" ref="R3:R22" si="4">F3/F$23</f>
        <v>0.46191206963569947</v>
      </c>
      <c r="S3" s="25">
        <f t="shared" ref="S3:S22" si="5">G3/G$23</f>
        <v>0.31876707507012403</v>
      </c>
      <c r="T3" s="25">
        <f t="shared" ref="T3:T22" si="6">H3/H$23</f>
        <v>0.34323695267033727</v>
      </c>
      <c r="U3" s="25">
        <f t="shared" ref="U3:U22" si="7">I3/I$23</f>
        <v>0.43779169701757115</v>
      </c>
      <c r="V3" s="25">
        <f t="shared" ref="V3:W22" si="8">J3/J$23</f>
        <v>0.53365917791690209</v>
      </c>
      <c r="W3" s="25">
        <f t="shared" si="8"/>
        <v>0.52358746976169557</v>
      </c>
    </row>
    <row r="4" spans="1:23" x14ac:dyDescent="0.25">
      <c r="A4" s="2" t="s">
        <v>3</v>
      </c>
      <c r="B4" s="4">
        <v>3149016</v>
      </c>
      <c r="C4" s="4">
        <v>5958462</v>
      </c>
      <c r="D4" s="4">
        <v>1243478</v>
      </c>
      <c r="E4" s="4">
        <v>3248806</v>
      </c>
      <c r="F4" s="4">
        <v>3663114</v>
      </c>
      <c r="G4" s="4">
        <v>3898396</v>
      </c>
      <c r="H4" s="4">
        <v>3027546</v>
      </c>
      <c r="I4" s="4">
        <v>6050721</v>
      </c>
      <c r="J4" s="4">
        <v>8802069</v>
      </c>
      <c r="K4" s="4">
        <v>5982828</v>
      </c>
      <c r="L4" s="4"/>
      <c r="N4" s="15">
        <f t="shared" si="0"/>
        <v>0.30802331614123968</v>
      </c>
      <c r="O4" s="15">
        <f t="shared" si="1"/>
        <v>0.42811080326916789</v>
      </c>
      <c r="P4" s="15">
        <f t="shared" si="2"/>
        <v>8.4257973953898585E-2</v>
      </c>
      <c r="Q4" s="15">
        <f t="shared" si="3"/>
        <v>0.19514801470238871</v>
      </c>
      <c r="R4" s="15">
        <f t="shared" si="4"/>
        <v>0.17328383268634989</v>
      </c>
      <c r="S4" s="15">
        <f t="shared" si="5"/>
        <v>0.17774468643879238</v>
      </c>
      <c r="T4" s="15">
        <f t="shared" si="6"/>
        <v>0.11886659644581124</v>
      </c>
      <c r="U4" s="15">
        <f t="shared" si="7"/>
        <v>0.19382042771231378</v>
      </c>
      <c r="V4" s="15">
        <f t="shared" si="8"/>
        <v>0.23064418005732729</v>
      </c>
      <c r="W4" s="15">
        <f t="shared" si="8"/>
        <v>0.14943722640530543</v>
      </c>
    </row>
    <row r="5" spans="1:23" x14ac:dyDescent="0.25">
      <c r="A5" s="2" t="s">
        <v>5</v>
      </c>
      <c r="B5" s="4">
        <v>709799</v>
      </c>
      <c r="C5" s="4">
        <v>764507</v>
      </c>
      <c r="D5" s="4">
        <v>3543561</v>
      </c>
      <c r="E5" s="4">
        <v>2083572</v>
      </c>
      <c r="F5" s="4">
        <v>1956634</v>
      </c>
      <c r="G5" s="4">
        <v>169835</v>
      </c>
      <c r="H5" s="4">
        <v>2539832</v>
      </c>
      <c r="I5" s="4">
        <v>3180282</v>
      </c>
      <c r="J5" s="4">
        <v>5027033</v>
      </c>
      <c r="K5" s="4">
        <v>5428738</v>
      </c>
      <c r="L5" s="4"/>
      <c r="N5" s="15">
        <f t="shared" si="0"/>
        <v>6.9429511242158112E-2</v>
      </c>
      <c r="O5" s="15">
        <f t="shared" si="1"/>
        <v>5.4929226010823222E-2</v>
      </c>
      <c r="P5" s="15">
        <f t="shared" si="2"/>
        <v>0.24011142170754193</v>
      </c>
      <c r="Q5" s="15">
        <f t="shared" si="3"/>
        <v>0.12515519218121532</v>
      </c>
      <c r="R5" s="15">
        <f t="shared" si="4"/>
        <v>9.255869150794202E-2</v>
      </c>
      <c r="S5" s="15">
        <f t="shared" si="5"/>
        <v>7.7435101055234774E-3</v>
      </c>
      <c r="T5" s="15">
        <f t="shared" si="6"/>
        <v>9.9718116713720509E-2</v>
      </c>
      <c r="U5" s="15">
        <f t="shared" si="7"/>
        <v>0.1018727549139636</v>
      </c>
      <c r="V5" s="15">
        <f t="shared" si="8"/>
        <v>0.13172538233978012</v>
      </c>
      <c r="W5" s="15">
        <f t="shared" si="8"/>
        <v>0.13559733784776781</v>
      </c>
    </row>
    <row r="6" spans="1:23" x14ac:dyDescent="0.25">
      <c r="A6" s="2" t="s">
        <v>6</v>
      </c>
      <c r="B6" s="4">
        <v>444</v>
      </c>
      <c r="C6" s="4">
        <v>208</v>
      </c>
      <c r="D6" s="4">
        <v>1355</v>
      </c>
      <c r="E6" s="4">
        <v>0</v>
      </c>
      <c r="F6" s="4">
        <v>0</v>
      </c>
      <c r="G6" s="4">
        <v>64606</v>
      </c>
      <c r="H6" s="4">
        <v>18845</v>
      </c>
      <c r="I6" s="4">
        <v>34731</v>
      </c>
      <c r="J6" s="4">
        <v>346909</v>
      </c>
      <c r="K6" s="4">
        <v>175532</v>
      </c>
      <c r="L6" s="4"/>
      <c r="N6" s="15">
        <f t="shared" si="0"/>
        <v>4.3430186561996004E-5</v>
      </c>
      <c r="O6" s="15">
        <f t="shared" si="1"/>
        <v>1.4944636229951106E-5</v>
      </c>
      <c r="P6" s="15">
        <f t="shared" si="2"/>
        <v>9.1814696124525386E-5</v>
      </c>
      <c r="Q6" s="15">
        <f t="shared" si="3"/>
        <v>0</v>
      </c>
      <c r="R6" s="15">
        <f t="shared" si="4"/>
        <v>0</v>
      </c>
      <c r="S6" s="15">
        <f t="shared" si="5"/>
        <v>2.9456661693846955E-3</v>
      </c>
      <c r="T6" s="15">
        <f t="shared" si="6"/>
        <v>7.3988669702171751E-4</v>
      </c>
      <c r="U6" s="15">
        <f t="shared" si="7"/>
        <v>1.112524817269937E-3</v>
      </c>
      <c r="V6" s="15">
        <f t="shared" si="8"/>
        <v>9.0901970729276669E-3</v>
      </c>
      <c r="W6" s="15">
        <f t="shared" si="8"/>
        <v>4.3843839778405919E-3</v>
      </c>
    </row>
    <row r="7" spans="1:23" x14ac:dyDescent="0.25">
      <c r="A7" s="2" t="s">
        <v>7</v>
      </c>
      <c r="B7" s="4">
        <v>16019</v>
      </c>
      <c r="C7" s="4">
        <v>17457</v>
      </c>
      <c r="D7" s="4">
        <v>20430</v>
      </c>
      <c r="E7" s="4">
        <v>38078</v>
      </c>
      <c r="F7" s="4">
        <v>38933</v>
      </c>
      <c r="G7" s="4">
        <v>30866</v>
      </c>
      <c r="H7" s="4">
        <v>25815</v>
      </c>
      <c r="I7" s="4">
        <v>25626</v>
      </c>
      <c r="J7" s="4">
        <v>84267</v>
      </c>
      <c r="K7" s="4">
        <v>29048</v>
      </c>
      <c r="L7" s="4"/>
      <c r="N7" s="15">
        <f t="shared" si="0"/>
        <v>1.566910266974356E-3</v>
      </c>
      <c r="O7" s="15">
        <f t="shared" si="1"/>
        <v>1.254271705126233E-3</v>
      </c>
      <c r="P7" s="15">
        <f t="shared" si="2"/>
        <v>1.38433523381849E-3</v>
      </c>
      <c r="Q7" s="15">
        <f t="shared" si="3"/>
        <v>2.2872544879064976E-3</v>
      </c>
      <c r="R7" s="15">
        <f t="shared" si="4"/>
        <v>1.8417279554984259E-3</v>
      </c>
      <c r="S7" s="15">
        <f t="shared" si="5"/>
        <v>1.4073140572737519E-3</v>
      </c>
      <c r="T7" s="15">
        <f t="shared" si="6"/>
        <v>1.0135407314203046E-3</v>
      </c>
      <c r="U7" s="15">
        <f t="shared" si="7"/>
        <v>8.2086784046988008E-4</v>
      </c>
      <c r="V7" s="15">
        <f t="shared" si="8"/>
        <v>2.208082340741796E-3</v>
      </c>
      <c r="W7" s="15">
        <f t="shared" si="8"/>
        <v>7.2555195513247458E-4</v>
      </c>
    </row>
    <row r="8" spans="1:23" x14ac:dyDescent="0.25">
      <c r="A8" s="2" t="s">
        <v>8</v>
      </c>
      <c r="B8" s="4">
        <v>1522493</v>
      </c>
      <c r="C8" s="4">
        <v>1969598</v>
      </c>
      <c r="D8" s="4">
        <v>3659228</v>
      </c>
      <c r="E8" s="4">
        <v>3124242</v>
      </c>
      <c r="F8" s="4">
        <v>3456300</v>
      </c>
      <c r="G8" s="4">
        <v>2370534</v>
      </c>
      <c r="H8" s="4">
        <v>2102161</v>
      </c>
      <c r="I8" s="4">
        <v>3608439</v>
      </c>
      <c r="J8" s="4">
        <v>5291090</v>
      </c>
      <c r="K8" s="4">
        <v>6764745</v>
      </c>
      <c r="L8" s="4"/>
      <c r="N8" s="15">
        <f t="shared" si="0"/>
        <v>0.1489237725885878</v>
      </c>
      <c r="O8" s="15">
        <f t="shared" si="1"/>
        <v>0.14151406552518864</v>
      </c>
      <c r="P8" s="15">
        <f t="shared" si="2"/>
        <v>0.24794900876040946</v>
      </c>
      <c r="Q8" s="15">
        <f t="shared" si="3"/>
        <v>0.18766575281805695</v>
      </c>
      <c r="R8" s="15">
        <f t="shared" si="4"/>
        <v>0.16350048371790535</v>
      </c>
      <c r="S8" s="15">
        <f t="shared" si="5"/>
        <v>0.10808286857530539</v>
      </c>
      <c r="T8" s="15">
        <f t="shared" si="6"/>
        <v>8.2534410129894972E-2</v>
      </c>
      <c r="U8" s="15">
        <f t="shared" si="7"/>
        <v>0.11558774406451626</v>
      </c>
      <c r="V8" s="15">
        <f t="shared" si="8"/>
        <v>0.13864457489023591</v>
      </c>
      <c r="W8" s="15">
        <f t="shared" si="8"/>
        <v>0.16896770726806085</v>
      </c>
    </row>
    <row r="9" spans="1:23" x14ac:dyDescent="0.25">
      <c r="A9" s="2" t="s">
        <v>9</v>
      </c>
      <c r="B9" s="4">
        <v>0</v>
      </c>
      <c r="C9" s="4">
        <v>0</v>
      </c>
      <c r="D9" s="4">
        <v>0</v>
      </c>
      <c r="E9" s="4">
        <v>66634</v>
      </c>
      <c r="F9" s="4">
        <v>198693</v>
      </c>
      <c r="G9" s="4">
        <v>124031</v>
      </c>
      <c r="H9" s="4">
        <v>107775</v>
      </c>
      <c r="I9" s="4">
        <v>97903</v>
      </c>
      <c r="J9" s="4">
        <v>62397</v>
      </c>
      <c r="K9" s="4">
        <v>108689</v>
      </c>
      <c r="L9" s="4"/>
      <c r="N9" s="15">
        <f t="shared" si="0"/>
        <v>0</v>
      </c>
      <c r="O9" s="15">
        <f t="shared" si="1"/>
        <v>0</v>
      </c>
      <c r="P9" s="15">
        <f t="shared" si="2"/>
        <v>0</v>
      </c>
      <c r="Q9" s="15">
        <f t="shared" si="3"/>
        <v>4.0025451848091174E-3</v>
      </c>
      <c r="R9" s="15">
        <f t="shared" si="4"/>
        <v>9.3991845648125939E-3</v>
      </c>
      <c r="S9" s="15">
        <f t="shared" si="5"/>
        <v>5.6551082044230131E-3</v>
      </c>
      <c r="T9" s="15">
        <f t="shared" si="6"/>
        <v>4.2314294917227702E-3</v>
      </c>
      <c r="U9" s="15">
        <f t="shared" si="7"/>
        <v>3.1360892915602381E-3</v>
      </c>
      <c r="V9" s="15">
        <f t="shared" si="8"/>
        <v>1.6350138703794587E-3</v>
      </c>
      <c r="W9" s="15">
        <f t="shared" si="8"/>
        <v>2.7148002083239304E-3</v>
      </c>
    </row>
    <row r="10" spans="1:23" x14ac:dyDescent="0.25">
      <c r="A10" s="2" t="s">
        <v>10</v>
      </c>
      <c r="B10" s="4">
        <v>0</v>
      </c>
      <c r="C10" s="4">
        <v>0</v>
      </c>
      <c r="D10" s="4">
        <v>0</v>
      </c>
      <c r="E10" s="4">
        <v>183598</v>
      </c>
      <c r="F10" s="4">
        <v>1330</v>
      </c>
      <c r="G10" s="4">
        <v>1235</v>
      </c>
      <c r="H10" s="4">
        <v>4317</v>
      </c>
      <c r="I10" s="4">
        <v>95928</v>
      </c>
      <c r="J10" s="4">
        <v>0</v>
      </c>
      <c r="K10" s="4">
        <v>0</v>
      </c>
      <c r="L10" s="4"/>
      <c r="N10" s="15">
        <f t="shared" si="0"/>
        <v>0</v>
      </c>
      <c r="O10" s="15">
        <f t="shared" si="1"/>
        <v>0</v>
      </c>
      <c r="P10" s="15">
        <f t="shared" si="2"/>
        <v>0</v>
      </c>
      <c r="Q10" s="15">
        <f t="shared" si="3"/>
        <v>1.1028293226289647E-2</v>
      </c>
      <c r="R10" s="15">
        <f t="shared" si="4"/>
        <v>6.2915731662417654E-5</v>
      </c>
      <c r="S10" s="15">
        <f t="shared" si="5"/>
        <v>5.6308976243539286E-5</v>
      </c>
      <c r="T10" s="15">
        <f t="shared" si="6"/>
        <v>1.6949274985634144E-4</v>
      </c>
      <c r="U10" s="15">
        <f t="shared" si="7"/>
        <v>3.0728248731988861E-3</v>
      </c>
      <c r="V10" s="15">
        <f t="shared" si="8"/>
        <v>0</v>
      </c>
      <c r="W10" s="15">
        <f t="shared" si="8"/>
        <v>0</v>
      </c>
    </row>
    <row r="11" spans="1:23" x14ac:dyDescent="0.25">
      <c r="A11" s="2" t="s">
        <v>11</v>
      </c>
      <c r="B11" s="4">
        <v>381539</v>
      </c>
      <c r="C11" s="4">
        <v>578706</v>
      </c>
      <c r="D11" s="4">
        <v>583643</v>
      </c>
      <c r="E11" s="4">
        <v>371565</v>
      </c>
      <c r="F11" s="4">
        <v>449534</v>
      </c>
      <c r="G11" s="4">
        <v>331875</v>
      </c>
      <c r="H11" s="4">
        <v>915994</v>
      </c>
      <c r="I11" s="4">
        <v>573430</v>
      </c>
      <c r="J11" s="4">
        <v>752259</v>
      </c>
      <c r="K11" s="4">
        <v>2472625</v>
      </c>
      <c r="L11" s="4"/>
      <c r="N11" s="15">
        <f t="shared" si="0"/>
        <v>3.7320517906931069E-2</v>
      </c>
      <c r="O11" s="15">
        <f t="shared" si="1"/>
        <v>4.1579570452356177E-2</v>
      </c>
      <c r="P11" s="15">
        <f t="shared" si="2"/>
        <v>3.9547604937421675E-2</v>
      </c>
      <c r="Q11" s="15">
        <f t="shared" si="3"/>
        <v>2.2319021844607854E-2</v>
      </c>
      <c r="R11" s="15">
        <f t="shared" si="4"/>
        <v>2.1265233471528762E-2</v>
      </c>
      <c r="S11" s="15">
        <f t="shared" si="5"/>
        <v>1.5131612543177814E-2</v>
      </c>
      <c r="T11" s="15">
        <f t="shared" si="6"/>
        <v>3.5963479710889423E-2</v>
      </c>
      <c r="U11" s="15">
        <f t="shared" si="7"/>
        <v>1.8368463504278596E-2</v>
      </c>
      <c r="V11" s="15">
        <f t="shared" si="8"/>
        <v>1.97117473455099E-2</v>
      </c>
      <c r="W11" s="15">
        <f t="shared" si="8"/>
        <v>6.1760462099264488E-2</v>
      </c>
    </row>
    <row r="12" spans="1:23" x14ac:dyDescent="0.25">
      <c r="A12" s="18" t="s">
        <v>12</v>
      </c>
      <c r="B12" s="19">
        <v>4443254</v>
      </c>
      <c r="C12" s="19">
        <v>4629099</v>
      </c>
      <c r="D12" s="19">
        <v>5693348</v>
      </c>
      <c r="E12" s="19">
        <v>7518648</v>
      </c>
      <c r="F12" s="19">
        <v>11374849</v>
      </c>
      <c r="G12" s="19">
        <v>14941182</v>
      </c>
      <c r="H12" s="19">
        <v>16727831</v>
      </c>
      <c r="I12" s="19">
        <v>17551120</v>
      </c>
      <c r="J12" s="19">
        <v>17796955</v>
      </c>
      <c r="K12" s="19">
        <v>19073522</v>
      </c>
      <c r="L12" s="19"/>
      <c r="M12" s="20"/>
      <c r="N12" s="21">
        <f t="shared" si="0"/>
        <v>0.43462015802327703</v>
      </c>
      <c r="O12" s="21">
        <f t="shared" si="1"/>
        <v>0.33259711840110784</v>
      </c>
      <c r="P12" s="21">
        <f t="shared" si="2"/>
        <v>0.38578082402300695</v>
      </c>
      <c r="Q12" s="21">
        <f t="shared" si="3"/>
        <v>0.45162722256917942</v>
      </c>
      <c r="R12" s="21">
        <f t="shared" si="4"/>
        <v>0.53808793036430058</v>
      </c>
      <c r="S12" s="21">
        <f t="shared" si="5"/>
        <v>0.68123292492987597</v>
      </c>
      <c r="T12" s="21">
        <f t="shared" si="6"/>
        <v>0.65676304732966273</v>
      </c>
      <c r="U12" s="21">
        <f t="shared" si="7"/>
        <v>0.56220830298242885</v>
      </c>
      <c r="V12" s="21">
        <f t="shared" si="8"/>
        <v>0.46634082208309785</v>
      </c>
      <c r="W12" s="21">
        <f t="shared" si="8"/>
        <v>0.47641253023830438</v>
      </c>
    </row>
    <row r="13" spans="1:23" x14ac:dyDescent="0.25">
      <c r="A13" s="2" t="s">
        <v>4</v>
      </c>
      <c r="B13" s="4">
        <v>78581</v>
      </c>
      <c r="C13" s="4">
        <v>90437</v>
      </c>
      <c r="D13" s="4">
        <v>83720</v>
      </c>
      <c r="E13" s="4">
        <v>3999</v>
      </c>
      <c r="F13" s="4">
        <v>4000</v>
      </c>
      <c r="G13" s="4">
        <v>4000</v>
      </c>
      <c r="H13" s="4">
        <v>4000</v>
      </c>
      <c r="I13" s="4">
        <v>4000</v>
      </c>
      <c r="J13" s="4">
        <v>9000</v>
      </c>
      <c r="K13" s="4">
        <v>0</v>
      </c>
      <c r="L13" s="4"/>
      <c r="N13" s="15">
        <f t="shared" si="0"/>
        <v>7.6864583113247925E-3</v>
      </c>
      <c r="O13" s="15">
        <f t="shared" si="1"/>
        <v>6.4978272438850392E-3</v>
      </c>
      <c r="P13" s="15">
        <f t="shared" si="2"/>
        <v>5.6728607819522261E-3</v>
      </c>
      <c r="Q13" s="15">
        <f t="shared" si="3"/>
        <v>2.4021037599501247E-4</v>
      </c>
      <c r="R13" s="15">
        <f t="shared" si="4"/>
        <v>1.8922024560125608E-4</v>
      </c>
      <c r="S13" s="15">
        <f t="shared" si="5"/>
        <v>1.8237725099122035E-4</v>
      </c>
      <c r="T13" s="15">
        <f t="shared" si="6"/>
        <v>1.5704679162042293E-4</v>
      </c>
      <c r="U13" s="15">
        <f t="shared" si="7"/>
        <v>1.2813046756729573E-4</v>
      </c>
      <c r="V13" s="15">
        <f t="shared" si="8"/>
        <v>2.3583064623964496E-4</v>
      </c>
      <c r="W13" s="15">
        <f t="shared" si="8"/>
        <v>0</v>
      </c>
    </row>
    <row r="14" spans="1:23" x14ac:dyDescent="0.25">
      <c r="A14" s="2" t="s">
        <v>5</v>
      </c>
      <c r="B14" s="4">
        <v>1993</v>
      </c>
      <c r="C14" s="4">
        <v>8846</v>
      </c>
      <c r="D14" s="4">
        <v>7448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/>
      <c r="N14" s="15">
        <f t="shared" si="0"/>
        <v>1.9494676085148206E-4</v>
      </c>
      <c r="O14" s="15">
        <f t="shared" si="1"/>
        <v>6.3557813504878599E-4</v>
      </c>
      <c r="P14" s="15">
        <f t="shared" si="2"/>
        <v>5.0467590902986354E-4</v>
      </c>
      <c r="Q14" s="15">
        <f t="shared" si="3"/>
        <v>0</v>
      </c>
      <c r="R14" s="15">
        <f t="shared" si="4"/>
        <v>0</v>
      </c>
      <c r="S14" s="15">
        <f t="shared" si="5"/>
        <v>0</v>
      </c>
      <c r="T14" s="15">
        <f t="shared" si="6"/>
        <v>0</v>
      </c>
      <c r="U14" s="15">
        <f t="shared" si="7"/>
        <v>0</v>
      </c>
      <c r="V14" s="15">
        <f t="shared" si="8"/>
        <v>0</v>
      </c>
      <c r="W14" s="15">
        <f t="shared" si="8"/>
        <v>0</v>
      </c>
    </row>
    <row r="15" spans="1:23" x14ac:dyDescent="0.25">
      <c r="A15" s="2" t="s">
        <v>6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250027</v>
      </c>
      <c r="I15" s="4">
        <v>368882</v>
      </c>
      <c r="J15" s="4">
        <v>100560</v>
      </c>
      <c r="K15" s="4">
        <v>168266</v>
      </c>
      <c r="L15" s="4"/>
      <c r="N15" s="15">
        <f t="shared" si="0"/>
        <v>0</v>
      </c>
      <c r="O15" s="15">
        <f t="shared" si="1"/>
        <v>0</v>
      </c>
      <c r="P15" s="15">
        <f t="shared" si="2"/>
        <v>0</v>
      </c>
      <c r="Q15" s="15">
        <f t="shared" si="3"/>
        <v>0</v>
      </c>
      <c r="R15" s="15">
        <f t="shared" si="4"/>
        <v>0</v>
      </c>
      <c r="S15" s="15">
        <f t="shared" si="5"/>
        <v>0</v>
      </c>
      <c r="T15" s="15">
        <f t="shared" si="6"/>
        <v>9.8164845421198701E-3</v>
      </c>
      <c r="U15" s="15">
        <f t="shared" si="7"/>
        <v>1.1816255784289796E-2</v>
      </c>
      <c r="V15" s="15">
        <f t="shared" si="8"/>
        <v>2.6350144206509665E-3</v>
      </c>
      <c r="W15" s="15">
        <f t="shared" si="8"/>
        <v>4.2028960782952689E-3</v>
      </c>
    </row>
    <row r="16" spans="1:23" x14ac:dyDescent="0.25">
      <c r="A16" s="2" t="s">
        <v>13</v>
      </c>
      <c r="B16" s="4">
        <v>0</v>
      </c>
      <c r="C16" s="4">
        <v>5401</v>
      </c>
      <c r="D16" s="4">
        <v>23266</v>
      </c>
      <c r="E16" s="4">
        <v>793862</v>
      </c>
      <c r="F16" s="4">
        <v>804168</v>
      </c>
      <c r="G16" s="4">
        <v>726494</v>
      </c>
      <c r="H16" s="4">
        <v>762217</v>
      </c>
      <c r="I16" s="4">
        <v>923994</v>
      </c>
      <c r="J16" s="4">
        <v>1134364</v>
      </c>
      <c r="K16" s="4">
        <v>1266334</v>
      </c>
      <c r="L16" s="4"/>
      <c r="N16" s="15">
        <f t="shared" si="0"/>
        <v>0</v>
      </c>
      <c r="O16" s="15">
        <f t="shared" si="1"/>
        <v>3.8805759749022079E-4</v>
      </c>
      <c r="P16" s="15">
        <f t="shared" si="2"/>
        <v>1.5765023764082713E-3</v>
      </c>
      <c r="Q16" s="15">
        <f t="shared" si="3"/>
        <v>4.7685393725469517E-2</v>
      </c>
      <c r="R16" s="15">
        <f t="shared" si="4"/>
        <v>3.8041216616167724E-2</v>
      </c>
      <c r="S16" s="15">
        <f t="shared" si="5"/>
        <v>3.3123994645403908E-2</v>
      </c>
      <c r="T16" s="15">
        <f t="shared" si="6"/>
        <v>2.9925933592135977E-2</v>
      </c>
      <c r="U16" s="15">
        <f t="shared" si="7"/>
        <v>2.959794581234396E-2</v>
      </c>
      <c r="V16" s="15">
        <f t="shared" si="8"/>
        <v>2.9724199465665402E-2</v>
      </c>
      <c r="W16" s="15">
        <f t="shared" si="8"/>
        <v>3.1630098786516354E-2</v>
      </c>
    </row>
    <row r="17" spans="1:23" x14ac:dyDescent="0.25">
      <c r="A17" s="2" t="s">
        <v>14</v>
      </c>
      <c r="B17" s="4">
        <v>5423</v>
      </c>
      <c r="C17" s="4">
        <v>5423</v>
      </c>
      <c r="D17" s="4">
        <v>4621</v>
      </c>
      <c r="E17" s="4">
        <v>4621</v>
      </c>
      <c r="F17" s="4">
        <v>4621</v>
      </c>
      <c r="G17" s="4">
        <v>4621</v>
      </c>
      <c r="H17" s="4">
        <v>4621</v>
      </c>
      <c r="I17" s="4">
        <v>4621</v>
      </c>
      <c r="J17" s="4">
        <v>4621</v>
      </c>
      <c r="K17" s="4">
        <v>4621</v>
      </c>
      <c r="L17" s="4"/>
      <c r="N17" s="15">
        <f t="shared" si="0"/>
        <v>5.304547336164512E-4</v>
      </c>
      <c r="O17" s="15">
        <f t="shared" si="1"/>
        <v>3.8963828016838869E-4</v>
      </c>
      <c r="P17" s="15">
        <f t="shared" si="2"/>
        <v>3.1311860575013422E-4</v>
      </c>
      <c r="Q17" s="15">
        <f t="shared" si="3"/>
        <v>2.7757242997573207E-4</v>
      </c>
      <c r="R17" s="15">
        <f t="shared" si="4"/>
        <v>2.185966887308511E-4</v>
      </c>
      <c r="S17" s="15">
        <f t="shared" si="5"/>
        <v>2.1069131920760733E-4</v>
      </c>
      <c r="T17" s="15">
        <f t="shared" si="6"/>
        <v>1.814283060194936E-4</v>
      </c>
      <c r="U17" s="15">
        <f t="shared" si="7"/>
        <v>1.4802272265711838E-4</v>
      </c>
      <c r="V17" s="15">
        <f t="shared" si="8"/>
        <v>1.2108593514148882E-4</v>
      </c>
      <c r="W17" s="15">
        <f t="shared" si="8"/>
        <v>1.154219080372888E-4</v>
      </c>
    </row>
    <row r="18" spans="1:23" x14ac:dyDescent="0.25">
      <c r="A18" s="2" t="s">
        <v>15</v>
      </c>
      <c r="B18" s="4">
        <v>3572723</v>
      </c>
      <c r="C18" s="4">
        <v>3640712</v>
      </c>
      <c r="D18" s="4">
        <v>4088907</v>
      </c>
      <c r="E18" s="4">
        <v>5846115</v>
      </c>
      <c r="F18" s="4">
        <v>8321563</v>
      </c>
      <c r="G18" s="4">
        <v>10663393</v>
      </c>
      <c r="H18" s="4">
        <v>11479744</v>
      </c>
      <c r="I18" s="4">
        <v>11741476</v>
      </c>
      <c r="J18" s="4">
        <v>12303437</v>
      </c>
      <c r="K18" s="4">
        <v>12339167</v>
      </c>
      <c r="L18" s="4"/>
      <c r="N18" s="15">
        <f t="shared" si="0"/>
        <v>0.34946852798273437</v>
      </c>
      <c r="O18" s="15">
        <f t="shared" si="1"/>
        <v>0.26158229066354688</v>
      </c>
      <c r="P18" s="15">
        <f t="shared" si="2"/>
        <v>0.27706402486084486</v>
      </c>
      <c r="Q18" s="15">
        <f t="shared" si="3"/>
        <v>0.35116216110529691</v>
      </c>
      <c r="R18" s="15">
        <f t="shared" si="4"/>
        <v>0.39365204866158132</v>
      </c>
      <c r="S18" s="15">
        <f t="shared" si="5"/>
        <v>0.48619007539475556</v>
      </c>
      <c r="T18" s="15">
        <f t="shared" si="6"/>
        <v>0.45071424095595009</v>
      </c>
      <c r="U18" s="15">
        <f t="shared" si="7"/>
        <v>0.37611020245254528</v>
      </c>
      <c r="V18" s="15">
        <f t="shared" si="8"/>
        <v>0.32239194429763984</v>
      </c>
      <c r="W18" s="15">
        <f t="shared" si="8"/>
        <v>0.30820389498609579</v>
      </c>
    </row>
    <row r="19" spans="1:23" x14ac:dyDescent="0.25">
      <c r="A19" s="2" t="s">
        <v>16</v>
      </c>
      <c r="B19" s="4">
        <v>122779</v>
      </c>
      <c r="C19" s="4">
        <v>111888</v>
      </c>
      <c r="D19" s="4">
        <v>102435</v>
      </c>
      <c r="E19" s="4">
        <v>39904</v>
      </c>
      <c r="F19" s="4">
        <v>39367</v>
      </c>
      <c r="G19" s="4">
        <v>60569</v>
      </c>
      <c r="H19" s="4">
        <v>59409</v>
      </c>
      <c r="I19" s="4">
        <v>55106</v>
      </c>
      <c r="J19" s="4">
        <v>65187</v>
      </c>
      <c r="K19" s="4">
        <v>58185</v>
      </c>
      <c r="L19" s="4"/>
      <c r="N19" s="15">
        <f t="shared" si="0"/>
        <v>1.2009718188953395E-2</v>
      </c>
      <c r="O19" s="15">
        <f t="shared" si="1"/>
        <v>8.0390647043113907E-3</v>
      </c>
      <c r="P19" s="15">
        <f t="shared" si="2"/>
        <v>6.9409877472441026E-3</v>
      </c>
      <c r="Q19" s="15">
        <f t="shared" si="3"/>
        <v>2.3969379454125976E-3</v>
      </c>
      <c r="R19" s="15">
        <f t="shared" si="4"/>
        <v>1.8622583521461619E-3</v>
      </c>
      <c r="S19" s="15">
        <f t="shared" si="5"/>
        <v>2.7616019288218066E-3</v>
      </c>
      <c r="T19" s="15">
        <f t="shared" si="6"/>
        <v>2.3324982108444267E-3</v>
      </c>
      <c r="U19" s="15">
        <f t="shared" si="7"/>
        <v>1.7651893864408495E-3</v>
      </c>
      <c r="V19" s="15">
        <f t="shared" si="8"/>
        <v>1.7081213707137485E-3</v>
      </c>
      <c r="W19" s="15">
        <f t="shared" si="8"/>
        <v>1.4533269247240096E-3</v>
      </c>
    </row>
    <row r="20" spans="1:23" x14ac:dyDescent="0.25">
      <c r="A20" s="2" t="s">
        <v>17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/>
      <c r="N20" s="15">
        <f t="shared" si="0"/>
        <v>0</v>
      </c>
      <c r="O20" s="15">
        <f t="shared" si="1"/>
        <v>0</v>
      </c>
      <c r="P20" s="15">
        <f t="shared" si="2"/>
        <v>0</v>
      </c>
      <c r="Q20" s="15">
        <f t="shared" si="3"/>
        <v>0</v>
      </c>
      <c r="R20" s="15">
        <f t="shared" si="4"/>
        <v>0</v>
      </c>
      <c r="S20" s="15">
        <f t="shared" si="5"/>
        <v>0</v>
      </c>
      <c r="T20" s="15">
        <f t="shared" si="6"/>
        <v>0</v>
      </c>
      <c r="U20" s="15">
        <f t="shared" si="7"/>
        <v>0</v>
      </c>
      <c r="V20" s="15">
        <f t="shared" si="8"/>
        <v>0</v>
      </c>
      <c r="W20" s="15">
        <f t="shared" si="8"/>
        <v>0</v>
      </c>
    </row>
    <row r="21" spans="1:23" x14ac:dyDescent="0.25">
      <c r="A21" s="2" t="s">
        <v>18</v>
      </c>
      <c r="B21" s="4">
        <v>0</v>
      </c>
      <c r="C21" s="4">
        <v>0</v>
      </c>
      <c r="D21" s="4">
        <v>0</v>
      </c>
      <c r="E21" s="4">
        <v>139216</v>
      </c>
      <c r="F21" s="4">
        <v>1330197</v>
      </c>
      <c r="G21" s="4">
        <v>2623134</v>
      </c>
      <c r="H21" s="4">
        <v>3202503</v>
      </c>
      <c r="I21" s="4">
        <v>3227031</v>
      </c>
      <c r="J21" s="4">
        <v>3067871</v>
      </c>
      <c r="K21" s="4">
        <v>3566132</v>
      </c>
      <c r="L21" s="4"/>
      <c r="N21" s="15">
        <f t="shared" si="0"/>
        <v>0</v>
      </c>
      <c r="O21" s="15">
        <f t="shared" si="1"/>
        <v>0</v>
      </c>
      <c r="P21" s="15">
        <f t="shared" si="2"/>
        <v>0</v>
      </c>
      <c r="Q21" s="15">
        <f t="shared" si="3"/>
        <v>8.3623725192602284E-3</v>
      </c>
      <c r="R21" s="15">
        <f t="shared" si="4"/>
        <v>6.2925050759513504E-2</v>
      </c>
      <c r="S21" s="15">
        <f t="shared" si="5"/>
        <v>0.11959999197540096</v>
      </c>
      <c r="T21" s="15">
        <f t="shared" si="6"/>
        <v>0.12573570532619482</v>
      </c>
      <c r="U21" s="15">
        <f t="shared" si="7"/>
        <v>0.10337024772103948</v>
      </c>
      <c r="V21" s="15">
        <f t="shared" si="8"/>
        <v>8.038866672331843E-2</v>
      </c>
      <c r="W21" s="15">
        <f t="shared" si="8"/>
        <v>8.9073741560881353E-2</v>
      </c>
    </row>
    <row r="22" spans="1:23" x14ac:dyDescent="0.25">
      <c r="A22" s="2" t="s">
        <v>9</v>
      </c>
      <c r="B22" s="4">
        <v>0</v>
      </c>
      <c r="C22" s="4">
        <v>0</v>
      </c>
      <c r="D22" s="4">
        <v>0</v>
      </c>
      <c r="E22" s="4">
        <v>272363</v>
      </c>
      <c r="F22" s="4">
        <v>405292</v>
      </c>
      <c r="G22" s="4">
        <v>260314</v>
      </c>
      <c r="H22" s="4">
        <v>179695</v>
      </c>
      <c r="I22" s="4">
        <v>238352</v>
      </c>
      <c r="J22" s="4">
        <v>99276</v>
      </c>
      <c r="K22" s="4">
        <v>378000</v>
      </c>
      <c r="L22" s="4"/>
      <c r="N22" s="15">
        <f t="shared" si="0"/>
        <v>0</v>
      </c>
      <c r="O22" s="15">
        <f t="shared" si="1"/>
        <v>0</v>
      </c>
      <c r="P22" s="15">
        <f t="shared" si="2"/>
        <v>0</v>
      </c>
      <c r="Q22" s="15">
        <f t="shared" si="3"/>
        <v>1.6360194707959384E-2</v>
      </c>
      <c r="R22" s="15">
        <f t="shared" si="4"/>
        <v>1.917236294505607E-2</v>
      </c>
      <c r="S22" s="15">
        <f t="shared" si="5"/>
        <v>1.1868837928632135E-2</v>
      </c>
      <c r="T22" s="15">
        <f t="shared" si="6"/>
        <v>7.0551308050579749E-3</v>
      </c>
      <c r="U22" s="15">
        <f t="shared" si="7"/>
        <v>7.6350383014000172E-3</v>
      </c>
      <c r="V22" s="15">
        <f t="shared" si="8"/>
        <v>2.6013692484541107E-3</v>
      </c>
      <c r="W22" s="15">
        <f t="shared" si="8"/>
        <v>9.4415670283694367E-3</v>
      </c>
    </row>
    <row r="23" spans="1:23" x14ac:dyDescent="0.25">
      <c r="A23" s="3" t="s">
        <v>19</v>
      </c>
      <c r="B23" s="4">
        <v>10223304</v>
      </c>
      <c r="C23" s="4">
        <v>13918037</v>
      </c>
      <c r="D23" s="4">
        <v>14757986</v>
      </c>
      <c r="E23" s="4">
        <v>16647907</v>
      </c>
      <c r="F23" s="4">
        <v>21139387</v>
      </c>
      <c r="G23" s="4">
        <v>21932560</v>
      </c>
      <c r="H23" s="4">
        <v>25470116</v>
      </c>
      <c r="I23" s="4">
        <v>31218180</v>
      </c>
      <c r="J23" s="4">
        <v>38162979</v>
      </c>
      <c r="K23" s="4">
        <v>40035727</v>
      </c>
      <c r="L23" s="4"/>
      <c r="M23" s="15"/>
      <c r="N23" s="15">
        <f t="shared" ref="N23:N49" si="9">B23/B$23</f>
        <v>1</v>
      </c>
      <c r="O23" s="15">
        <f t="shared" ref="O23:O49" si="10">C23/C$23</f>
        <v>1</v>
      </c>
      <c r="P23" s="15">
        <f t="shared" ref="P23:W23" si="11">D23/D$23</f>
        <v>1</v>
      </c>
      <c r="Q23" s="15">
        <f t="shared" si="11"/>
        <v>1</v>
      </c>
      <c r="R23" s="15">
        <f t="shared" si="11"/>
        <v>1</v>
      </c>
      <c r="S23" s="15">
        <f t="shared" si="11"/>
        <v>1</v>
      </c>
      <c r="T23" s="15">
        <f t="shared" si="11"/>
        <v>1</v>
      </c>
      <c r="U23" s="15">
        <f t="shared" si="11"/>
        <v>1</v>
      </c>
      <c r="V23" s="15">
        <f t="shared" si="11"/>
        <v>1</v>
      </c>
      <c r="W23" s="15">
        <f t="shared" si="11"/>
        <v>1</v>
      </c>
    </row>
    <row r="24" spans="1:23" x14ac:dyDescent="0.25">
      <c r="A24" s="1" t="s">
        <v>20</v>
      </c>
      <c r="B24" s="4">
        <v>5353550</v>
      </c>
      <c r="C24" s="4">
        <v>8847419</v>
      </c>
      <c r="D24" s="4">
        <v>8386151</v>
      </c>
      <c r="E24" s="4">
        <v>8068100</v>
      </c>
      <c r="F24" s="4">
        <v>10396466</v>
      </c>
      <c r="G24" s="4">
        <v>8561001</v>
      </c>
      <c r="H24" s="4">
        <v>8828240</v>
      </c>
      <c r="I24" s="4">
        <v>12660262</v>
      </c>
      <c r="J24" s="4">
        <v>17675669</v>
      </c>
      <c r="K24" s="4">
        <v>15949538</v>
      </c>
      <c r="L24" s="4"/>
      <c r="N24" s="15">
        <f t="shared" si="9"/>
        <v>0.52366143078597682</v>
      </c>
      <c r="O24" s="15">
        <f t="shared" si="10"/>
        <v>0.63568008908152784</v>
      </c>
      <c r="P24" s="15">
        <f t="shared" ref="P24:P49" si="12">D24/D$23</f>
        <v>0.56824494887039467</v>
      </c>
      <c r="Q24" s="15">
        <f t="shared" ref="Q24:Q49" si="13">E24/E$23</f>
        <v>0.48463149151421858</v>
      </c>
      <c r="R24" s="15">
        <f t="shared" ref="R24:R49" si="14">F24/F$23</f>
        <v>0.4918054624762771</v>
      </c>
      <c r="S24" s="15">
        <f t="shared" ref="S24:S49" si="15">G24/G$23</f>
        <v>0.39033295702827214</v>
      </c>
      <c r="T24" s="15">
        <f t="shared" ref="T24:T49" si="16">H24/H$23</f>
        <v>0.34661169191377061</v>
      </c>
      <c r="U24" s="15">
        <f t="shared" ref="U24:U49" si="17">I24/I$23</f>
        <v>0.40554132239611662</v>
      </c>
      <c r="V24" s="15">
        <f t="shared" ref="V24:V49" si="18">J24/J$23</f>
        <v>0.46316271588756214</v>
      </c>
      <c r="W24" s="15">
        <f t="shared" ref="W24:W49" si="19">K24/K$23</f>
        <v>0.39838262459927354</v>
      </c>
    </row>
    <row r="25" spans="1:23" x14ac:dyDescent="0.25">
      <c r="A25" s="2" t="s">
        <v>21</v>
      </c>
      <c r="B25" s="4">
        <v>1516521</v>
      </c>
      <c r="C25" s="4">
        <v>2275340</v>
      </c>
      <c r="D25" s="4">
        <v>929364</v>
      </c>
      <c r="E25" s="4">
        <v>551905</v>
      </c>
      <c r="F25" s="4">
        <v>909587</v>
      </c>
      <c r="G25" s="4">
        <v>40248</v>
      </c>
      <c r="H25" s="4">
        <v>94023</v>
      </c>
      <c r="I25" s="4">
        <v>385524</v>
      </c>
      <c r="J25" s="4">
        <v>340875</v>
      </c>
      <c r="K25" s="4">
        <v>1141869</v>
      </c>
      <c r="L25" s="4"/>
      <c r="N25" s="15">
        <f t="shared" si="9"/>
        <v>0.14833961701618184</v>
      </c>
      <c r="O25" s="15">
        <f t="shared" si="10"/>
        <v>0.16348138749738919</v>
      </c>
      <c r="P25" s="15">
        <f t="shared" si="12"/>
        <v>6.2973633394150116E-2</v>
      </c>
      <c r="Q25" s="15">
        <f t="shared" si="13"/>
        <v>3.3151614794580481E-2</v>
      </c>
      <c r="R25" s="15">
        <f t="shared" si="14"/>
        <v>4.3028068883927427E-2</v>
      </c>
      <c r="S25" s="15">
        <f t="shared" si="15"/>
        <v>1.8350798994736593E-3</v>
      </c>
      <c r="T25" s="15">
        <f t="shared" si="16"/>
        <v>3.6915026221317564E-3</v>
      </c>
      <c r="U25" s="15">
        <f t="shared" si="17"/>
        <v>1.2349342594603529E-2</v>
      </c>
      <c r="V25" s="15">
        <f t="shared" si="18"/>
        <v>8.9320857263265538E-3</v>
      </c>
      <c r="W25" s="15">
        <f t="shared" si="19"/>
        <v>2.8521250532056029E-2</v>
      </c>
    </row>
    <row r="26" spans="1:23" x14ac:dyDescent="0.25">
      <c r="A26" s="2" t="s">
        <v>22</v>
      </c>
      <c r="B26" s="4">
        <v>117400</v>
      </c>
      <c r="C26" s="4">
        <v>134583</v>
      </c>
      <c r="D26" s="4">
        <v>206901</v>
      </c>
      <c r="E26" s="4">
        <v>152455</v>
      </c>
      <c r="F26" s="4">
        <v>165084</v>
      </c>
      <c r="G26" s="4">
        <v>737056</v>
      </c>
      <c r="H26" s="4">
        <v>1777358</v>
      </c>
      <c r="I26" s="4">
        <v>1572434</v>
      </c>
      <c r="J26" s="4">
        <v>4932839</v>
      </c>
      <c r="K26" s="4">
        <v>2971529</v>
      </c>
      <c r="L26" s="4"/>
      <c r="N26" s="15">
        <f t="shared" si="9"/>
        <v>1.1483567347698944E-2</v>
      </c>
      <c r="O26" s="15">
        <f t="shared" si="10"/>
        <v>9.6696825852668738E-3</v>
      </c>
      <c r="P26" s="15">
        <f t="shared" si="12"/>
        <v>1.4019595898789984E-2</v>
      </c>
      <c r="Q26" s="15">
        <f t="shared" si="13"/>
        <v>9.1576076199849019E-3</v>
      </c>
      <c r="R26" s="15">
        <f t="shared" si="14"/>
        <v>7.8093087562094397E-3</v>
      </c>
      <c r="S26" s="15">
        <f t="shared" si="15"/>
        <v>3.3605561776646226E-2</v>
      </c>
      <c r="T26" s="15">
        <f t="shared" si="16"/>
        <v>6.9782092865222911E-2</v>
      </c>
      <c r="U26" s="15">
        <f t="shared" si="17"/>
        <v>5.0369175909678272E-2</v>
      </c>
      <c r="V26" s="15">
        <f t="shared" si="18"/>
        <v>0.12925717879623599</v>
      </c>
      <c r="W26" s="15">
        <f t="shared" si="19"/>
        <v>7.4221931826041282E-2</v>
      </c>
    </row>
    <row r="27" spans="1:23" x14ac:dyDescent="0.25">
      <c r="A27" s="2" t="s">
        <v>23</v>
      </c>
      <c r="B27" s="4">
        <v>2327828</v>
      </c>
      <c r="C27" s="4">
        <v>4885271</v>
      </c>
      <c r="D27" s="4">
        <v>5548220</v>
      </c>
      <c r="E27" s="4">
        <v>5064230</v>
      </c>
      <c r="F27" s="4">
        <v>6793651</v>
      </c>
      <c r="G27" s="4">
        <v>5610001</v>
      </c>
      <c r="H27" s="4">
        <v>3860567</v>
      </c>
      <c r="I27" s="4">
        <v>6987843</v>
      </c>
      <c r="J27" s="4">
        <v>8213166</v>
      </c>
      <c r="K27" s="4">
        <v>7496141</v>
      </c>
      <c r="L27" s="4"/>
      <c r="N27" s="15">
        <f t="shared" si="9"/>
        <v>0.22769820793747306</v>
      </c>
      <c r="O27" s="15">
        <f t="shared" si="10"/>
        <v>0.3510028749025455</v>
      </c>
      <c r="P27" s="15">
        <f t="shared" si="12"/>
        <v>0.37594696186864524</v>
      </c>
      <c r="Q27" s="15">
        <f t="shared" si="13"/>
        <v>0.30419619715559437</v>
      </c>
      <c r="R27" s="15">
        <f t="shared" si="14"/>
        <v>0.32137407768730475</v>
      </c>
      <c r="S27" s="15">
        <f t="shared" si="15"/>
        <v>0.25578414010949929</v>
      </c>
      <c r="T27" s="15">
        <f t="shared" si="16"/>
        <v>0.15157241529642032</v>
      </c>
      <c r="U27" s="15">
        <f t="shared" si="17"/>
        <v>0.22383889771921361</v>
      </c>
      <c r="V27" s="15">
        <f t="shared" si="18"/>
        <v>0.21521291616149776</v>
      </c>
      <c r="W27" s="15">
        <f t="shared" si="19"/>
        <v>0.18723629022647698</v>
      </c>
    </row>
    <row r="28" spans="1:23" x14ac:dyDescent="0.25">
      <c r="A28" s="2" t="s">
        <v>6</v>
      </c>
      <c r="B28" s="4">
        <v>5196</v>
      </c>
      <c r="C28" s="4">
        <v>929</v>
      </c>
      <c r="D28" s="4">
        <v>114</v>
      </c>
      <c r="E28" s="4">
        <v>0</v>
      </c>
      <c r="F28" s="4">
        <v>0</v>
      </c>
      <c r="G28" s="4">
        <v>68</v>
      </c>
      <c r="H28" s="4">
        <v>40379</v>
      </c>
      <c r="I28" s="4">
        <v>29454</v>
      </c>
      <c r="J28" s="4">
        <v>177137</v>
      </c>
      <c r="K28" s="4">
        <v>236050</v>
      </c>
      <c r="L28" s="4"/>
      <c r="N28" s="15">
        <f t="shared" si="9"/>
        <v>5.0825056165795324E-4</v>
      </c>
      <c r="O28" s="15">
        <f t="shared" si="10"/>
        <v>6.6747918546272006E-5</v>
      </c>
      <c r="P28" s="15">
        <f t="shared" si="12"/>
        <v>7.7246312606611761E-6</v>
      </c>
      <c r="Q28" s="15">
        <f t="shared" si="13"/>
        <v>0</v>
      </c>
      <c r="R28" s="15">
        <f t="shared" si="14"/>
        <v>0</v>
      </c>
      <c r="S28" s="15">
        <f t="shared" si="15"/>
        <v>3.100413266850746E-6</v>
      </c>
      <c r="T28" s="15">
        <f t="shared" si="16"/>
        <v>1.5853480997102644E-3</v>
      </c>
      <c r="U28" s="15">
        <f t="shared" si="17"/>
        <v>9.4348869793178206E-4</v>
      </c>
      <c r="V28" s="15">
        <f t="shared" si="18"/>
        <v>4.6415925758835543E-3</v>
      </c>
      <c r="W28" s="15">
        <f t="shared" si="19"/>
        <v>5.895983854620649E-3</v>
      </c>
    </row>
    <row r="29" spans="1:23" x14ac:dyDescent="0.25">
      <c r="A29" s="2" t="s">
        <v>24</v>
      </c>
      <c r="B29" s="4">
        <v>2180</v>
      </c>
      <c r="C29" s="4">
        <v>2992</v>
      </c>
      <c r="D29" s="4">
        <v>5324</v>
      </c>
      <c r="E29" s="4">
        <v>53934</v>
      </c>
      <c r="F29" s="4">
        <v>65524</v>
      </c>
      <c r="G29" s="4">
        <v>93297</v>
      </c>
      <c r="H29" s="4">
        <v>70129</v>
      </c>
      <c r="I29" s="4">
        <v>92442</v>
      </c>
      <c r="J29" s="4">
        <v>119833</v>
      </c>
      <c r="K29" s="4">
        <v>127500</v>
      </c>
      <c r="L29" s="4"/>
      <c r="N29" s="15">
        <f t="shared" si="9"/>
        <v>2.1323830338998038E-4</v>
      </c>
      <c r="O29" s="15">
        <f t="shared" si="10"/>
        <v>2.1497284423083513E-4</v>
      </c>
      <c r="P29" s="15">
        <f t="shared" si="12"/>
        <v>3.6075383185754477E-4</v>
      </c>
      <c r="Q29" s="15">
        <f t="shared" si="13"/>
        <v>3.2396865263603406E-3</v>
      </c>
      <c r="R29" s="15">
        <f t="shared" si="14"/>
        <v>3.0996168431941759E-3</v>
      </c>
      <c r="S29" s="15">
        <f t="shared" si="15"/>
        <v>4.2538125964319716E-3</v>
      </c>
      <c r="T29" s="15">
        <f t="shared" si="16"/>
        <v>2.75338361238716E-3</v>
      </c>
      <c r="U29" s="15">
        <f t="shared" si="17"/>
        <v>2.9611591707139878E-3</v>
      </c>
      <c r="V29" s="15">
        <f t="shared" si="18"/>
        <v>3.1400326478705975E-3</v>
      </c>
      <c r="W29" s="15">
        <f t="shared" si="19"/>
        <v>3.1846555452833417E-3</v>
      </c>
    </row>
    <row r="30" spans="1:23" x14ac:dyDescent="0.25">
      <c r="A30" s="2" t="s">
        <v>25</v>
      </c>
      <c r="B30" s="4">
        <v>0</v>
      </c>
      <c r="C30" s="4">
        <v>0</v>
      </c>
      <c r="D30" s="4">
        <v>0</v>
      </c>
      <c r="E30" s="4">
        <v>11489</v>
      </c>
      <c r="F30" s="4">
        <v>9563</v>
      </c>
      <c r="G30" s="4">
        <v>10282</v>
      </c>
      <c r="H30" s="4">
        <v>31757</v>
      </c>
      <c r="I30" s="4">
        <v>27953</v>
      </c>
      <c r="J30" s="4">
        <v>36797</v>
      </c>
      <c r="K30" s="4">
        <v>39300</v>
      </c>
      <c r="L30" s="4"/>
      <c r="N30" s="15">
        <f t="shared" si="9"/>
        <v>0</v>
      </c>
      <c r="O30" s="15">
        <f t="shared" si="10"/>
        <v>0</v>
      </c>
      <c r="P30" s="15">
        <f t="shared" si="12"/>
        <v>0</v>
      </c>
      <c r="Q30" s="15">
        <f t="shared" si="13"/>
        <v>6.9011678164708631E-4</v>
      </c>
      <c r="R30" s="15">
        <f t="shared" si="14"/>
        <v>4.5237830217120296E-4</v>
      </c>
      <c r="S30" s="15">
        <f t="shared" si="15"/>
        <v>4.6880072367293192E-4</v>
      </c>
      <c r="T30" s="15">
        <f t="shared" si="16"/>
        <v>1.2468337403724427E-3</v>
      </c>
      <c r="U30" s="15">
        <f t="shared" si="17"/>
        <v>8.9540773997715429E-4</v>
      </c>
      <c r="V30" s="15">
        <f t="shared" si="18"/>
        <v>9.6420669885335735E-4</v>
      </c>
      <c r="W30" s="15">
        <f t="shared" si="19"/>
        <v>9.8162323866380643E-4</v>
      </c>
    </row>
    <row r="31" spans="1:23" x14ac:dyDescent="0.25">
      <c r="A31" s="2" t="s">
        <v>26</v>
      </c>
      <c r="B31" s="4">
        <v>58426</v>
      </c>
      <c r="C31" s="4">
        <v>69944</v>
      </c>
      <c r="D31" s="4">
        <v>85116</v>
      </c>
      <c r="E31" s="4">
        <v>222167</v>
      </c>
      <c r="F31" s="4">
        <v>6178</v>
      </c>
      <c r="G31" s="4">
        <v>5147</v>
      </c>
      <c r="H31" s="4">
        <v>133346</v>
      </c>
      <c r="I31" s="4">
        <v>141217</v>
      </c>
      <c r="J31" s="4">
        <v>21296</v>
      </c>
      <c r="K31" s="4">
        <v>98749</v>
      </c>
      <c r="L31" s="4"/>
      <c r="N31" s="15">
        <f t="shared" si="9"/>
        <v>5.7149821623224744E-3</v>
      </c>
      <c r="O31" s="15">
        <f t="shared" si="10"/>
        <v>5.0254213291716357E-3</v>
      </c>
      <c r="P31" s="15">
        <f t="shared" si="12"/>
        <v>5.7674536349336556E-3</v>
      </c>
      <c r="Q31" s="15">
        <f t="shared" si="13"/>
        <v>1.334504091114877E-2</v>
      </c>
      <c r="R31" s="15">
        <f t="shared" si="14"/>
        <v>2.9225066933114002E-4</v>
      </c>
      <c r="S31" s="15">
        <f t="shared" si="15"/>
        <v>2.3467392771295279E-4</v>
      </c>
      <c r="T31" s="15">
        <f t="shared" si="16"/>
        <v>5.2353903688542288E-3</v>
      </c>
      <c r="U31" s="15">
        <f t="shared" si="17"/>
        <v>4.5235500596126996E-3</v>
      </c>
      <c r="V31" s="15">
        <f t="shared" si="18"/>
        <v>5.5802771581327552E-4</v>
      </c>
      <c r="W31" s="15">
        <f t="shared" si="19"/>
        <v>2.4665219642445858E-3</v>
      </c>
    </row>
    <row r="32" spans="1:23" x14ac:dyDescent="0.25">
      <c r="A32" s="2" t="s">
        <v>27</v>
      </c>
      <c r="B32" s="4">
        <v>0</v>
      </c>
      <c r="C32" s="4">
        <v>0</v>
      </c>
      <c r="D32" s="4">
        <v>0</v>
      </c>
      <c r="E32" s="4">
        <v>15381</v>
      </c>
      <c r="F32" s="4">
        <v>10656</v>
      </c>
      <c r="G32" s="4">
        <v>18701</v>
      </c>
      <c r="H32" s="4">
        <v>23111</v>
      </c>
      <c r="I32" s="4">
        <v>15417</v>
      </c>
      <c r="J32" s="4">
        <v>20428</v>
      </c>
      <c r="K32" s="4">
        <v>4878</v>
      </c>
      <c r="L32" s="4"/>
      <c r="N32" s="15">
        <f t="shared" si="9"/>
        <v>0</v>
      </c>
      <c r="O32" s="15">
        <f t="shared" si="10"/>
        <v>0</v>
      </c>
      <c r="P32" s="15">
        <f t="shared" si="12"/>
        <v>0</v>
      </c>
      <c r="Q32" s="15">
        <f t="shared" si="13"/>
        <v>9.2389992327564056E-4</v>
      </c>
      <c r="R32" s="15">
        <f t="shared" si="14"/>
        <v>5.0408273428174618E-4</v>
      </c>
      <c r="S32" s="15">
        <f t="shared" si="15"/>
        <v>8.5265924269670298E-4</v>
      </c>
      <c r="T32" s="15">
        <f t="shared" si="16"/>
        <v>9.0737710028489856E-4</v>
      </c>
      <c r="U32" s="15">
        <f t="shared" si="17"/>
        <v>4.9384685462124957E-4</v>
      </c>
      <c r="V32" s="15">
        <f t="shared" si="18"/>
        <v>5.3528316015371863E-4</v>
      </c>
      <c r="W32" s="15">
        <f t="shared" si="19"/>
        <v>1.2184117450895796E-4</v>
      </c>
    </row>
    <row r="33" spans="1:23" x14ac:dyDescent="0.25">
      <c r="A33" s="2" t="s">
        <v>28</v>
      </c>
      <c r="B33" s="4">
        <v>82606</v>
      </c>
      <c r="C33" s="4">
        <v>245821</v>
      </c>
      <c r="D33" s="4">
        <v>63182</v>
      </c>
      <c r="E33" s="4">
        <v>55450</v>
      </c>
      <c r="F33" s="4">
        <v>363747</v>
      </c>
      <c r="G33" s="4">
        <v>108824</v>
      </c>
      <c r="H33" s="4">
        <v>70604</v>
      </c>
      <c r="I33" s="4">
        <v>65056</v>
      </c>
      <c r="J33" s="4">
        <v>89924</v>
      </c>
      <c r="K33" s="4">
        <v>80345</v>
      </c>
      <c r="L33" s="4"/>
      <c r="N33" s="15">
        <f t="shared" si="9"/>
        <v>8.0801666467122564E-3</v>
      </c>
      <c r="O33" s="15">
        <f t="shared" si="10"/>
        <v>1.7662045301359668E-2</v>
      </c>
      <c r="P33" s="15">
        <f t="shared" si="12"/>
        <v>4.2812074764131099E-3</v>
      </c>
      <c r="Q33" s="15">
        <f t="shared" si="13"/>
        <v>3.3307490244869819E-3</v>
      </c>
      <c r="R33" s="15">
        <f t="shared" si="14"/>
        <v>1.7207074169180023E-2</v>
      </c>
      <c r="S33" s="15">
        <f t="shared" si="15"/>
        <v>4.9617554904671408E-3</v>
      </c>
      <c r="T33" s="15">
        <f t="shared" si="16"/>
        <v>2.772032918892085E-3</v>
      </c>
      <c r="U33" s="15">
        <f t="shared" si="17"/>
        <v>2.0839139245144977E-3</v>
      </c>
      <c r="V33" s="15">
        <f t="shared" si="18"/>
        <v>2.3563150036059817E-3</v>
      </c>
      <c r="W33" s="15">
        <f t="shared" si="19"/>
        <v>2.0068325473395301E-3</v>
      </c>
    </row>
    <row r="34" spans="1:23" x14ac:dyDescent="0.25">
      <c r="A34" s="2" t="s">
        <v>29</v>
      </c>
      <c r="B34" s="4">
        <v>1222092</v>
      </c>
      <c r="C34" s="4">
        <v>1222149</v>
      </c>
      <c r="D34" s="4">
        <v>1536946</v>
      </c>
      <c r="E34" s="4">
        <v>1941089</v>
      </c>
      <c r="F34" s="4">
        <v>2072476</v>
      </c>
      <c r="G34" s="4">
        <v>1937377</v>
      </c>
      <c r="H34" s="4">
        <v>2726966</v>
      </c>
      <c r="I34" s="4">
        <v>3342922</v>
      </c>
      <c r="J34" s="4">
        <v>3723374</v>
      </c>
      <c r="K34" s="4">
        <v>3753177</v>
      </c>
      <c r="L34" s="4"/>
      <c r="N34" s="15">
        <f t="shared" si="9"/>
        <v>0.11953982782865501</v>
      </c>
      <c r="O34" s="15">
        <f t="shared" si="10"/>
        <v>8.78104433836467E-2</v>
      </c>
      <c r="P34" s="15">
        <f t="shared" si="12"/>
        <v>0.1041433431363873</v>
      </c>
      <c r="Q34" s="15">
        <f t="shared" si="13"/>
        <v>0.11659657877713997</v>
      </c>
      <c r="R34" s="15">
        <f t="shared" si="14"/>
        <v>9.8038604430677204E-2</v>
      </c>
      <c r="S34" s="15">
        <f t="shared" si="15"/>
        <v>8.8333372848404382E-2</v>
      </c>
      <c r="T34" s="15">
        <f t="shared" si="16"/>
        <v>0.10706531528949456</v>
      </c>
      <c r="U34" s="15">
        <f t="shared" si="17"/>
        <v>0.10708253972524984</v>
      </c>
      <c r="V34" s="15">
        <f t="shared" si="18"/>
        <v>9.7565077401321323E-2</v>
      </c>
      <c r="W34" s="15">
        <f t="shared" si="19"/>
        <v>9.3745693690038406E-2</v>
      </c>
    </row>
    <row r="35" spans="1:23" x14ac:dyDescent="0.25">
      <c r="A35" s="1" t="s">
        <v>30</v>
      </c>
      <c r="B35" s="4">
        <v>1090212</v>
      </c>
      <c r="C35" s="4">
        <v>1169462</v>
      </c>
      <c r="D35" s="4">
        <v>1966177</v>
      </c>
      <c r="E35" s="4">
        <v>3690223</v>
      </c>
      <c r="F35" s="4">
        <v>5604407</v>
      </c>
      <c r="G35" s="4">
        <v>7158929</v>
      </c>
      <c r="H35" s="4">
        <v>8273427</v>
      </c>
      <c r="I35" s="4">
        <v>10390885</v>
      </c>
      <c r="J35" s="4">
        <v>10009649</v>
      </c>
      <c r="K35" s="4">
        <v>14140360</v>
      </c>
      <c r="L35" s="4"/>
      <c r="N35" s="15">
        <f t="shared" si="9"/>
        <v>0.10663988863091618</v>
      </c>
      <c r="O35" s="15">
        <f t="shared" si="10"/>
        <v>8.4024923917072503E-2</v>
      </c>
      <c r="P35" s="15">
        <f t="shared" si="12"/>
        <v>0.13322800279116676</v>
      </c>
      <c r="Q35" s="15">
        <f t="shared" si="13"/>
        <v>0.22166287930368664</v>
      </c>
      <c r="R35" s="15">
        <f t="shared" si="14"/>
        <v>0.2651168172473497</v>
      </c>
      <c r="S35" s="15">
        <f t="shared" si="15"/>
        <v>0.32640644776533156</v>
      </c>
      <c r="T35" s="15">
        <f t="shared" si="16"/>
        <v>0.32482879151394523</v>
      </c>
      <c r="U35" s="15">
        <f t="shared" si="17"/>
        <v>0.33284723837199992</v>
      </c>
      <c r="V35" s="15">
        <f t="shared" si="18"/>
        <v>0.26228688803355732</v>
      </c>
      <c r="W35" s="15">
        <f t="shared" si="19"/>
        <v>0.35319353636315881</v>
      </c>
    </row>
    <row r="36" spans="1:23" x14ac:dyDescent="0.25">
      <c r="A36" s="2" t="s">
        <v>31</v>
      </c>
      <c r="B36" s="4">
        <v>520593</v>
      </c>
      <c r="C36" s="4">
        <v>525867</v>
      </c>
      <c r="D36" s="4">
        <v>1211553</v>
      </c>
      <c r="E36" s="4">
        <v>3539773</v>
      </c>
      <c r="F36" s="4">
        <v>5447345</v>
      </c>
      <c r="G36" s="4">
        <v>6977706</v>
      </c>
      <c r="H36" s="4">
        <v>8048039</v>
      </c>
      <c r="I36" s="4">
        <v>10176307</v>
      </c>
      <c r="J36" s="4">
        <v>9777270</v>
      </c>
      <c r="K36" s="4">
        <v>13836142</v>
      </c>
      <c r="L36" s="4"/>
      <c r="N36" s="15">
        <f t="shared" si="9"/>
        <v>5.0922187191146814E-2</v>
      </c>
      <c r="O36" s="15">
        <f t="shared" si="10"/>
        <v>3.7783129905460087E-2</v>
      </c>
      <c r="P36" s="15">
        <f t="shared" si="12"/>
        <v>8.209473840129676E-2</v>
      </c>
      <c r="Q36" s="15">
        <f t="shared" si="13"/>
        <v>0.2126257072435592</v>
      </c>
      <c r="R36" s="15">
        <f t="shared" si="14"/>
        <v>0.25768698969369358</v>
      </c>
      <c r="S36" s="15">
        <f t="shared" si="15"/>
        <v>0.31814370962623606</v>
      </c>
      <c r="T36" s="15">
        <f t="shared" si="16"/>
        <v>0.31597967594650922</v>
      </c>
      <c r="U36" s="15">
        <f t="shared" si="17"/>
        <v>0.32597374350458613</v>
      </c>
      <c r="V36" s="15">
        <f t="shared" si="18"/>
        <v>0.25619776695105484</v>
      </c>
      <c r="W36" s="15">
        <f t="shared" si="19"/>
        <v>0.34559487329904115</v>
      </c>
    </row>
    <row r="37" spans="1:23" x14ac:dyDescent="0.25">
      <c r="A37" s="2" t="s">
        <v>32</v>
      </c>
      <c r="B37" s="4">
        <v>98815</v>
      </c>
      <c r="C37" s="4">
        <v>103968</v>
      </c>
      <c r="D37" s="4">
        <v>105402</v>
      </c>
      <c r="E37" s="4">
        <v>144126</v>
      </c>
      <c r="F37" s="4">
        <v>152003</v>
      </c>
      <c r="G37" s="4">
        <v>176023</v>
      </c>
      <c r="H37" s="4">
        <v>193973</v>
      </c>
      <c r="I37" s="4">
        <v>207415</v>
      </c>
      <c r="J37" s="4">
        <v>223734</v>
      </c>
      <c r="K37" s="4">
        <v>257392</v>
      </c>
      <c r="L37" s="4"/>
      <c r="N37" s="15">
        <f t="shared" si="9"/>
        <v>9.6656619034316115E-3</v>
      </c>
      <c r="O37" s="15">
        <f t="shared" si="10"/>
        <v>7.4700189401709447E-3</v>
      </c>
      <c r="P37" s="15">
        <f t="shared" si="12"/>
        <v>7.1420314397913102E-3</v>
      </c>
      <c r="Q37" s="15">
        <f t="shared" si="13"/>
        <v>8.6573044887864881E-3</v>
      </c>
      <c r="R37" s="15">
        <f t="shared" si="14"/>
        <v>7.1905112480319319E-3</v>
      </c>
      <c r="S37" s="15">
        <f t="shared" si="15"/>
        <v>8.0256477128068954E-3</v>
      </c>
      <c r="T37" s="15">
        <f t="shared" si="16"/>
        <v>7.6157093277470743E-3</v>
      </c>
      <c r="U37" s="15">
        <f t="shared" si="17"/>
        <v>6.6440452326176607E-3</v>
      </c>
      <c r="V37" s="15">
        <f t="shared" si="18"/>
        <v>5.8625926450867477E-3</v>
      </c>
      <c r="W37" s="15">
        <f t="shared" si="19"/>
        <v>6.4290577263652537E-3</v>
      </c>
    </row>
    <row r="38" spans="1:23" x14ac:dyDescent="0.25">
      <c r="A38" s="2" t="s">
        <v>33</v>
      </c>
      <c r="B38" s="4">
        <v>196754</v>
      </c>
      <c r="C38" s="4">
        <v>191669</v>
      </c>
      <c r="D38" s="4">
        <v>231062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/>
      <c r="N38" s="15">
        <f t="shared" si="9"/>
        <v>1.924563722256523E-2</v>
      </c>
      <c r="O38" s="15">
        <f t="shared" si="10"/>
        <v>1.3771266738262011E-2</v>
      </c>
      <c r="P38" s="15">
        <f t="shared" si="12"/>
        <v>1.5656743406586779E-2</v>
      </c>
      <c r="Q38" s="15">
        <f t="shared" si="13"/>
        <v>0</v>
      </c>
      <c r="R38" s="15">
        <f t="shared" si="14"/>
        <v>0</v>
      </c>
      <c r="S38" s="15">
        <f t="shared" si="15"/>
        <v>0</v>
      </c>
      <c r="T38" s="15">
        <f t="shared" si="16"/>
        <v>0</v>
      </c>
      <c r="U38" s="15">
        <f t="shared" si="17"/>
        <v>0</v>
      </c>
      <c r="V38" s="15">
        <f t="shared" si="18"/>
        <v>0</v>
      </c>
      <c r="W38" s="15">
        <f t="shared" si="19"/>
        <v>0</v>
      </c>
    </row>
    <row r="39" spans="1:23" x14ac:dyDescent="0.25">
      <c r="A39" s="2" t="s">
        <v>34</v>
      </c>
      <c r="B39" s="4">
        <v>274050</v>
      </c>
      <c r="C39" s="4">
        <v>347432</v>
      </c>
      <c r="D39" s="4">
        <v>417600</v>
      </c>
      <c r="E39" s="4">
        <v>6324</v>
      </c>
      <c r="F39" s="4">
        <v>5059</v>
      </c>
      <c r="G39" s="4">
        <v>2061</v>
      </c>
      <c r="H39" s="4">
        <v>1611</v>
      </c>
      <c r="I39" s="4">
        <v>1389</v>
      </c>
      <c r="J39" s="4">
        <v>1169</v>
      </c>
      <c r="K39" s="4">
        <v>951</v>
      </c>
      <c r="L39" s="4"/>
      <c r="N39" s="15">
        <f t="shared" si="9"/>
        <v>2.6806402313772532E-2</v>
      </c>
      <c r="O39" s="15">
        <f t="shared" si="10"/>
        <v>2.4962715647328715E-2</v>
      </c>
      <c r="P39" s="15">
        <f t="shared" si="12"/>
        <v>2.8296543986421997E-2</v>
      </c>
      <c r="Q39" s="15">
        <f t="shared" si="13"/>
        <v>3.7986757134094996E-4</v>
      </c>
      <c r="R39" s="15">
        <f t="shared" si="14"/>
        <v>2.3931630562418863E-4</v>
      </c>
      <c r="S39" s="15">
        <f t="shared" si="15"/>
        <v>9.3969878573226291E-5</v>
      </c>
      <c r="T39" s="15">
        <f t="shared" si="16"/>
        <v>6.325059532512533E-5</v>
      </c>
      <c r="U39" s="15">
        <f t="shared" si="17"/>
        <v>4.4493304862743437E-5</v>
      </c>
      <c r="V39" s="15">
        <f t="shared" si="18"/>
        <v>3.0631780606016111E-5</v>
      </c>
      <c r="W39" s="15">
        <f t="shared" si="19"/>
        <v>2.3753783714231042E-5</v>
      </c>
    </row>
    <row r="40" spans="1:23" x14ac:dyDescent="0.25">
      <c r="A40" s="1" t="s">
        <v>35</v>
      </c>
      <c r="B40" s="4">
        <v>3779542</v>
      </c>
      <c r="C40" s="4">
        <v>3901156</v>
      </c>
      <c r="D40" s="4">
        <v>4405658</v>
      </c>
      <c r="E40" s="4">
        <v>4889584</v>
      </c>
      <c r="F40" s="4">
        <v>5138514</v>
      </c>
      <c r="G40" s="4">
        <v>6212630</v>
      </c>
      <c r="H40" s="4">
        <v>8368449</v>
      </c>
      <c r="I40" s="4">
        <v>8167033</v>
      </c>
      <c r="J40" s="4">
        <v>10477661</v>
      </c>
      <c r="K40" s="4">
        <v>9945829</v>
      </c>
      <c r="L40" s="4"/>
      <c r="N40" s="15">
        <f t="shared" si="9"/>
        <v>0.36969868058310701</v>
      </c>
      <c r="O40" s="15">
        <f t="shared" si="10"/>
        <v>0.28029498700139971</v>
      </c>
      <c r="P40" s="15">
        <f t="shared" si="12"/>
        <v>0.29852704833843857</v>
      </c>
      <c r="Q40" s="15">
        <f t="shared" si="13"/>
        <v>0.29370562918209481</v>
      </c>
      <c r="R40" s="15">
        <f t="shared" si="14"/>
        <v>0.2430777202763732</v>
      </c>
      <c r="S40" s="15">
        <f t="shared" si="15"/>
        <v>0.28326059520639635</v>
      </c>
      <c r="T40" s="15">
        <f t="shared" si="16"/>
        <v>0.32855951657228416</v>
      </c>
      <c r="U40" s="15">
        <f t="shared" si="17"/>
        <v>0.26161143923188346</v>
      </c>
      <c r="V40" s="15">
        <f t="shared" si="18"/>
        <v>0.27455039607888054</v>
      </c>
      <c r="W40" s="15">
        <f t="shared" si="19"/>
        <v>0.24842383903756762</v>
      </c>
    </row>
    <row r="41" spans="1:23" x14ac:dyDescent="0.25">
      <c r="A41" s="3" t="s">
        <v>36</v>
      </c>
      <c r="B41" s="4">
        <v>3750698</v>
      </c>
      <c r="C41" s="4">
        <v>3868278</v>
      </c>
      <c r="D41" s="4">
        <v>4369991</v>
      </c>
      <c r="E41" s="4">
        <v>4846672</v>
      </c>
      <c r="F41" s="4">
        <v>5093602</v>
      </c>
      <c r="G41" s="4">
        <v>6156716</v>
      </c>
      <c r="H41" s="4">
        <v>8305109</v>
      </c>
      <c r="I41" s="4">
        <v>8088386</v>
      </c>
      <c r="J41" s="4">
        <v>10373347</v>
      </c>
      <c r="K41" s="4">
        <v>9824629</v>
      </c>
      <c r="L41" s="4"/>
      <c r="N41" s="15">
        <f t="shared" si="9"/>
        <v>0.36687728350834525</v>
      </c>
      <c r="O41" s="15">
        <f t="shared" si="10"/>
        <v>0.27793272858809043</v>
      </c>
      <c r="P41" s="15">
        <f t="shared" si="12"/>
        <v>0.29611025515270173</v>
      </c>
      <c r="Q41" s="15">
        <f t="shared" si="13"/>
        <v>0.29112800786309051</v>
      </c>
      <c r="R41" s="15">
        <f t="shared" si="14"/>
        <v>0.2409531553587623</v>
      </c>
      <c r="S41" s="15">
        <f t="shared" si="15"/>
        <v>0.28071123480341559</v>
      </c>
      <c r="T41" s="15">
        <f t="shared" si="16"/>
        <v>0.32607268062697475</v>
      </c>
      <c r="U41" s="15">
        <f t="shared" si="17"/>
        <v>0.25909217001119217</v>
      </c>
      <c r="V41" s="15">
        <f t="shared" si="18"/>
        <v>0.27181701407534248</v>
      </c>
      <c r="W41" s="15">
        <f t="shared" si="19"/>
        <v>0.24539654294275709</v>
      </c>
    </row>
    <row r="42" spans="1:23" x14ac:dyDescent="0.25">
      <c r="A42" s="2" t="s">
        <v>37</v>
      </c>
      <c r="B42" s="4">
        <v>250419</v>
      </c>
      <c r="C42" s="4">
        <v>250419</v>
      </c>
      <c r="D42" s="4">
        <v>250419</v>
      </c>
      <c r="E42" s="4">
        <v>250419</v>
      </c>
      <c r="F42" s="4">
        <v>250419</v>
      </c>
      <c r="G42" s="4">
        <v>250419</v>
      </c>
      <c r="H42" s="4">
        <v>250419</v>
      </c>
      <c r="I42" s="4">
        <v>250419</v>
      </c>
      <c r="J42" s="4">
        <v>250419</v>
      </c>
      <c r="K42" s="4">
        <v>250419</v>
      </c>
      <c r="L42" s="4"/>
      <c r="N42" s="15">
        <f t="shared" si="9"/>
        <v>2.4494918668172248E-2</v>
      </c>
      <c r="O42" s="15">
        <f t="shared" si="10"/>
        <v>1.7992407981096758E-2</v>
      </c>
      <c r="P42" s="15">
        <f t="shared" si="12"/>
        <v>1.6968372242662379E-2</v>
      </c>
      <c r="Q42" s="15">
        <f t="shared" si="13"/>
        <v>1.5042071054337341E-2</v>
      </c>
      <c r="R42" s="15">
        <f t="shared" si="14"/>
        <v>1.1846086170805237E-2</v>
      </c>
      <c r="S42" s="15">
        <f t="shared" si="15"/>
        <v>1.1417682203992603E-2</v>
      </c>
      <c r="T42" s="15">
        <f t="shared" si="16"/>
        <v>9.8318751276986732E-3</v>
      </c>
      <c r="U42" s="15">
        <f t="shared" si="17"/>
        <v>8.0215758894336565E-3</v>
      </c>
      <c r="V42" s="15">
        <f t="shared" si="18"/>
        <v>6.561830511187295E-3</v>
      </c>
      <c r="W42" s="15">
        <f t="shared" si="19"/>
        <v>6.2548882901514438E-3</v>
      </c>
    </row>
    <row r="43" spans="1:23" x14ac:dyDescent="0.25">
      <c r="A43" s="2" t="s">
        <v>38</v>
      </c>
      <c r="B43" s="4">
        <v>1344243</v>
      </c>
      <c r="C43" s="4">
        <v>1344243</v>
      </c>
      <c r="D43" s="4">
        <v>1344243</v>
      </c>
      <c r="E43" s="4">
        <v>1344243</v>
      </c>
      <c r="F43" s="4">
        <v>1344243</v>
      </c>
      <c r="G43" s="4">
        <v>1344243</v>
      </c>
      <c r="H43" s="4">
        <v>1344243</v>
      </c>
      <c r="I43" s="4">
        <v>1344243</v>
      </c>
      <c r="J43" s="4">
        <v>1344243</v>
      </c>
      <c r="K43" s="4">
        <v>1344243</v>
      </c>
      <c r="L43" s="4"/>
      <c r="N43" s="15">
        <f t="shared" si="9"/>
        <v>0.13148811773571439</v>
      </c>
      <c r="O43" s="15">
        <f t="shared" si="10"/>
        <v>9.6582801152202719E-2</v>
      </c>
      <c r="P43" s="15">
        <f t="shared" si="12"/>
        <v>9.1085802629166338E-2</v>
      </c>
      <c r="Q43" s="15">
        <f t="shared" si="13"/>
        <v>8.0745465481036144E-2</v>
      </c>
      <c r="R43" s="15">
        <f t="shared" si="14"/>
        <v>6.3589497651942314E-2</v>
      </c>
      <c r="S43" s="15">
        <f t="shared" si="15"/>
        <v>6.128983575104776E-2</v>
      </c>
      <c r="T43" s="15">
        <f t="shared" si="16"/>
        <v>5.2777262577053043E-2</v>
      </c>
      <c r="U43" s="15">
        <f t="shared" si="17"/>
        <v>4.3059621028516078E-2</v>
      </c>
      <c r="V43" s="15">
        <f t="shared" si="18"/>
        <v>3.5223743932568788E-2</v>
      </c>
      <c r="W43" s="15">
        <f t="shared" si="19"/>
        <v>3.3576085679673059E-2</v>
      </c>
    </row>
    <row r="44" spans="1:23" x14ac:dyDescent="0.25">
      <c r="A44" s="2" t="s">
        <v>39</v>
      </c>
      <c r="B44" s="4">
        <v>0</v>
      </c>
      <c r="C44" s="4">
        <v>0</v>
      </c>
      <c r="D44" s="4">
        <v>0</v>
      </c>
      <c r="E44" s="4">
        <v>-7008</v>
      </c>
      <c r="F44" s="4">
        <v>-2672</v>
      </c>
      <c r="G44" s="4">
        <v>-11186</v>
      </c>
      <c r="H44" s="4">
        <v>-3622</v>
      </c>
      <c r="I44" s="4">
        <v>-7986</v>
      </c>
      <c r="J44" s="4">
        <v>-3361</v>
      </c>
      <c r="K44" s="4">
        <v>3478</v>
      </c>
      <c r="L44" s="4"/>
      <c r="N44" s="15">
        <f t="shared" si="9"/>
        <v>0</v>
      </c>
      <c r="O44" s="15">
        <f t="shared" si="10"/>
        <v>0</v>
      </c>
      <c r="P44" s="15">
        <f t="shared" si="12"/>
        <v>0</v>
      </c>
      <c r="Q44" s="15">
        <f t="shared" si="13"/>
        <v>-4.2095381719756125E-4</v>
      </c>
      <c r="R44" s="15">
        <f t="shared" si="14"/>
        <v>-1.2639912406163908E-4</v>
      </c>
      <c r="S44" s="15">
        <f t="shared" si="15"/>
        <v>-5.1001798239694773E-4</v>
      </c>
      <c r="T44" s="15">
        <f t="shared" si="16"/>
        <v>-1.4220586981229295E-4</v>
      </c>
      <c r="U44" s="15">
        <f t="shared" si="17"/>
        <v>-2.5581247849810589E-4</v>
      </c>
      <c r="V44" s="15">
        <f t="shared" si="18"/>
        <v>-8.8069644667938525E-5</v>
      </c>
      <c r="W44" s="15">
        <f t="shared" si="19"/>
        <v>8.6872407737219304E-5</v>
      </c>
    </row>
    <row r="45" spans="1:23" x14ac:dyDescent="0.25">
      <c r="A45" s="2" t="s">
        <v>40</v>
      </c>
      <c r="B45" s="4">
        <v>0</v>
      </c>
      <c r="C45" s="4">
        <v>0</v>
      </c>
      <c r="D45" s="4">
        <v>0</v>
      </c>
      <c r="E45" s="4">
        <v>47554</v>
      </c>
      <c r="F45" s="4">
        <v>57039</v>
      </c>
      <c r="G45" s="4">
        <v>65867</v>
      </c>
      <c r="H45" s="4">
        <v>-410631</v>
      </c>
      <c r="I45" s="4">
        <v>-986870</v>
      </c>
      <c r="J45" s="4">
        <v>-960973</v>
      </c>
      <c r="K45" s="4">
        <v>-1822867</v>
      </c>
      <c r="L45" s="4"/>
      <c r="N45" s="15">
        <f t="shared" si="9"/>
        <v>0</v>
      </c>
      <c r="O45" s="15">
        <f t="shared" si="10"/>
        <v>0</v>
      </c>
      <c r="P45" s="15">
        <f t="shared" si="12"/>
        <v>0</v>
      </c>
      <c r="Q45" s="15">
        <f t="shared" si="13"/>
        <v>2.8564551688089078E-3</v>
      </c>
      <c r="R45" s="15">
        <f t="shared" si="14"/>
        <v>2.6982333972125115E-3</v>
      </c>
      <c r="S45" s="15">
        <f t="shared" si="15"/>
        <v>3.0031605977596776E-3</v>
      </c>
      <c r="T45" s="15">
        <f t="shared" si="16"/>
        <v>-1.6122070272471471E-2</v>
      </c>
      <c r="U45" s="15">
        <f t="shared" si="17"/>
        <v>-3.1612028632034279E-2</v>
      </c>
      <c r="V45" s="15">
        <f t="shared" si="18"/>
        <v>-2.5180764845427816E-2</v>
      </c>
      <c r="W45" s="15">
        <f t="shared" si="19"/>
        <v>-4.5531007842070662E-2</v>
      </c>
    </row>
    <row r="46" spans="1:23" x14ac:dyDescent="0.25">
      <c r="A46" s="2" t="s">
        <v>41</v>
      </c>
      <c r="B46" s="4">
        <v>188797</v>
      </c>
      <c r="C46" s="4">
        <v>188797</v>
      </c>
      <c r="D46" s="4">
        <v>198605</v>
      </c>
      <c r="E46" s="4">
        <v>223321</v>
      </c>
      <c r="F46" s="4">
        <v>221417</v>
      </c>
      <c r="G46" s="4">
        <v>163401</v>
      </c>
      <c r="H46" s="4">
        <v>163401</v>
      </c>
      <c r="I46" s="4">
        <v>331337</v>
      </c>
      <c r="J46" s="4">
        <v>279668</v>
      </c>
      <c r="K46" s="4">
        <v>597086</v>
      </c>
      <c r="L46" s="4"/>
      <c r="N46" s="15">
        <f t="shared" si="9"/>
        <v>1.8467317415191802E-2</v>
      </c>
      <c r="O46" s="15">
        <f t="shared" si="10"/>
        <v>1.3564915799548457E-2</v>
      </c>
      <c r="P46" s="15">
        <f t="shared" si="12"/>
        <v>1.3457459574768536E-2</v>
      </c>
      <c r="Q46" s="15">
        <f t="shared" si="13"/>
        <v>1.3414358934129077E-2</v>
      </c>
      <c r="R46" s="15">
        <f t="shared" si="14"/>
        <v>1.047414478007333E-2</v>
      </c>
      <c r="S46" s="15">
        <f t="shared" si="15"/>
        <v>7.4501562973040992E-3</v>
      </c>
      <c r="T46" s="15">
        <f t="shared" si="16"/>
        <v>6.4154006993921821E-3</v>
      </c>
      <c r="U46" s="15">
        <f t="shared" si="17"/>
        <v>1.0613591183086265E-2</v>
      </c>
      <c r="V46" s="15">
        <f t="shared" si="18"/>
        <v>7.328253908061003E-3</v>
      </c>
      <c r="W46" s="15">
        <f t="shared" si="19"/>
        <v>1.4913829340478817E-2</v>
      </c>
    </row>
    <row r="47" spans="1:23" x14ac:dyDescent="0.25">
      <c r="A47" s="2" t="s">
        <v>42</v>
      </c>
      <c r="B47" s="4">
        <v>1121028</v>
      </c>
      <c r="C47" s="4">
        <v>1306278</v>
      </c>
      <c r="D47" s="4">
        <v>1287945</v>
      </c>
      <c r="E47" s="4">
        <v>1523852</v>
      </c>
      <c r="F47" s="4">
        <v>2025761</v>
      </c>
      <c r="G47" s="4">
        <v>2884837</v>
      </c>
      <c r="H47" s="4">
        <v>4410959</v>
      </c>
      <c r="I47" s="4">
        <v>5363804</v>
      </c>
      <c r="J47" s="4">
        <v>5651805</v>
      </c>
      <c r="K47" s="4">
        <v>5739481</v>
      </c>
      <c r="L47" s="4"/>
      <c r="N47" s="15">
        <f t="shared" si="9"/>
        <v>0.10965417833608392</v>
      </c>
      <c r="O47" s="15">
        <f t="shared" si="10"/>
        <v>9.385504579417342E-2</v>
      </c>
      <c r="P47" s="15">
        <f t="shared" si="12"/>
        <v>8.7271054465019815E-2</v>
      </c>
      <c r="Q47" s="15">
        <f t="shared" si="13"/>
        <v>9.1534149007439794E-2</v>
      </c>
      <c r="R47" s="15">
        <f t="shared" si="14"/>
        <v>9.5828748487361531E-2</v>
      </c>
      <c r="S47" s="15">
        <f t="shared" si="15"/>
        <v>0.1315321604044398</v>
      </c>
      <c r="T47" s="15">
        <f t="shared" si="16"/>
        <v>0.17318173972980727</v>
      </c>
      <c r="U47" s="15">
        <f t="shared" si="17"/>
        <v>0.17181667861483277</v>
      </c>
      <c r="V47" s="15">
        <f t="shared" si="18"/>
        <v>0.14809653617449517</v>
      </c>
      <c r="W47" s="15">
        <f t="shared" si="19"/>
        <v>0.14335898034273237</v>
      </c>
    </row>
    <row r="48" spans="1:23" x14ac:dyDescent="0.25">
      <c r="A48" s="2" t="s">
        <v>43</v>
      </c>
      <c r="B48" s="4">
        <v>811298</v>
      </c>
      <c r="C48" s="4">
        <v>737324</v>
      </c>
      <c r="D48" s="4">
        <v>1241738</v>
      </c>
      <c r="E48" s="4">
        <v>1464119</v>
      </c>
      <c r="F48" s="4">
        <v>1197223</v>
      </c>
      <c r="G48" s="4">
        <v>1458963</v>
      </c>
      <c r="H48" s="4">
        <v>2550168</v>
      </c>
      <c r="I48" s="4">
        <v>1793267</v>
      </c>
      <c r="J48" s="4">
        <v>3811546</v>
      </c>
      <c r="K48" s="4">
        <v>3712789</v>
      </c>
      <c r="L48" s="4"/>
      <c r="N48" s="15">
        <f t="shared" si="9"/>
        <v>7.9357710579671698E-2</v>
      </c>
      <c r="O48" s="15">
        <f t="shared" si="10"/>
        <v>5.2976148863521484E-2</v>
      </c>
      <c r="P48" s="15">
        <f t="shared" si="12"/>
        <v>8.4140071687288501E-2</v>
      </c>
      <c r="Q48" s="15">
        <f t="shared" si="13"/>
        <v>8.7946130405461787E-2</v>
      </c>
      <c r="R48" s="15">
        <f t="shared" si="14"/>
        <v>5.6634707524868155E-2</v>
      </c>
      <c r="S48" s="15">
        <f t="shared" si="15"/>
        <v>6.6520415309475958E-2</v>
      </c>
      <c r="T48" s="15">
        <f t="shared" si="16"/>
        <v>0.10012392562326768</v>
      </c>
      <c r="U48" s="15">
        <f t="shared" si="17"/>
        <v>5.7443034795750428E-2</v>
      </c>
      <c r="V48" s="15">
        <f t="shared" si="18"/>
        <v>9.9875484039125981E-2</v>
      </c>
      <c r="W48" s="15">
        <f t="shared" si="19"/>
        <v>9.2736894724054844E-2</v>
      </c>
    </row>
    <row r="49" spans="1:23" x14ac:dyDescent="0.25">
      <c r="A49" s="1" t="s">
        <v>44</v>
      </c>
      <c r="B49" s="4">
        <v>28844</v>
      </c>
      <c r="C49" s="4">
        <v>32878</v>
      </c>
      <c r="D49" s="4">
        <v>35667</v>
      </c>
      <c r="E49" s="4">
        <v>42912</v>
      </c>
      <c r="F49" s="4">
        <v>44912</v>
      </c>
      <c r="G49" s="4">
        <v>55914</v>
      </c>
      <c r="H49" s="4">
        <v>63340</v>
      </c>
      <c r="I49" s="4">
        <v>78647</v>
      </c>
      <c r="J49" s="4">
        <v>104314</v>
      </c>
      <c r="K49" s="4">
        <v>121200</v>
      </c>
      <c r="L49" s="4"/>
      <c r="N49" s="15">
        <f t="shared" si="9"/>
        <v>2.8213970747617404E-3</v>
      </c>
      <c r="O49" s="15">
        <f t="shared" si="10"/>
        <v>2.3622584133092908E-3</v>
      </c>
      <c r="P49" s="15">
        <f t="shared" si="12"/>
        <v>2.4167931857368612E-3</v>
      </c>
      <c r="Q49" s="15">
        <f t="shared" si="13"/>
        <v>2.5776213190042449E-3</v>
      </c>
      <c r="R49" s="15">
        <f t="shared" si="14"/>
        <v>2.1245649176109033E-3</v>
      </c>
      <c r="S49" s="15">
        <f t="shared" si="15"/>
        <v>2.5493604029807738E-3</v>
      </c>
      <c r="T49" s="15">
        <f t="shared" si="16"/>
        <v>2.4868359453093969E-3</v>
      </c>
      <c r="U49" s="15">
        <f t="shared" si="17"/>
        <v>2.5192692206912766E-3</v>
      </c>
      <c r="V49" s="15">
        <f t="shared" si="18"/>
        <v>2.7333820035380361E-3</v>
      </c>
      <c r="W49" s="15">
        <f t="shared" si="19"/>
        <v>3.0272960948105176E-3</v>
      </c>
    </row>
    <row r="50" spans="1:23" x14ac:dyDescent="0.25">
      <c r="N50" s="15"/>
      <c r="O50" s="15"/>
      <c r="P50" s="15"/>
      <c r="Q50" s="15"/>
      <c r="R50" s="15"/>
      <c r="S50" s="15"/>
      <c r="T50" s="15"/>
      <c r="U50" s="15"/>
      <c r="V50" s="15"/>
    </row>
    <row r="51" spans="1:23" ht="26.25" x14ac:dyDescent="0.4">
      <c r="A51" s="9" t="s">
        <v>76</v>
      </c>
      <c r="N51" s="4"/>
      <c r="O51" s="4"/>
      <c r="P51" s="4"/>
      <c r="Q51" s="4"/>
      <c r="R51" s="4"/>
      <c r="S51" s="4"/>
      <c r="T51" s="4"/>
      <c r="U51" s="4"/>
      <c r="V51" s="4"/>
    </row>
    <row r="52" spans="1:23" x14ac:dyDescent="0.25">
      <c r="A52" s="3" t="s">
        <v>45</v>
      </c>
      <c r="B52" s="4">
        <v>20389883</v>
      </c>
      <c r="C52" s="4">
        <v>26183244</v>
      </c>
      <c r="D52" s="4">
        <v>40805640</v>
      </c>
      <c r="E52" s="4">
        <v>42436908</v>
      </c>
      <c r="F52" s="4">
        <v>41078427</v>
      </c>
      <c r="G52" s="4">
        <v>39722712</v>
      </c>
      <c r="H52" s="4">
        <v>36893328</v>
      </c>
      <c r="I52" s="4">
        <v>34854851</v>
      </c>
      <c r="J52" s="4">
        <v>53948110</v>
      </c>
      <c r="K52" s="4">
        <v>88552170</v>
      </c>
      <c r="L52" s="4"/>
      <c r="N52" s="15">
        <f>B52/B$52</f>
        <v>1</v>
      </c>
      <c r="O52" s="15">
        <f t="shared" ref="O52:W52" si="20">C52/C$52</f>
        <v>1</v>
      </c>
      <c r="P52" s="15">
        <f t="shared" si="20"/>
        <v>1</v>
      </c>
      <c r="Q52" s="15">
        <f t="shared" si="20"/>
        <v>1</v>
      </c>
      <c r="R52" s="15">
        <f t="shared" si="20"/>
        <v>1</v>
      </c>
      <c r="S52" s="15">
        <f t="shared" si="20"/>
        <v>1</v>
      </c>
      <c r="T52" s="15">
        <f t="shared" si="20"/>
        <v>1</v>
      </c>
      <c r="U52" s="15">
        <f t="shared" si="20"/>
        <v>1</v>
      </c>
      <c r="V52" s="15">
        <f t="shared" si="20"/>
        <v>1</v>
      </c>
      <c r="W52" s="15">
        <f t="shared" si="20"/>
        <v>1</v>
      </c>
    </row>
    <row r="53" spans="1:23" x14ac:dyDescent="0.25">
      <c r="A53" s="1" t="s">
        <v>46</v>
      </c>
      <c r="B53" s="4">
        <v>18781687</v>
      </c>
      <c r="C53" s="4">
        <v>24384249</v>
      </c>
      <c r="D53" s="4">
        <v>38158329</v>
      </c>
      <c r="E53" s="4">
        <v>40746066</v>
      </c>
      <c r="F53" s="4">
        <v>39605121</v>
      </c>
      <c r="G53" s="4">
        <v>38459914</v>
      </c>
      <c r="H53" s="4">
        <v>32766949</v>
      </c>
      <c r="I53" s="4">
        <v>31205624</v>
      </c>
      <c r="J53" s="4">
        <v>47734212</v>
      </c>
      <c r="K53" s="4">
        <v>79327847</v>
      </c>
      <c r="L53" s="4"/>
      <c r="N53" s="15">
        <f t="shared" ref="N53:N69" si="21">B53/B$52</f>
        <v>0.92112774752066995</v>
      </c>
      <c r="O53" s="15">
        <f t="shared" ref="O53:O70" si="22">C53/C$52</f>
        <v>0.93129212713290987</v>
      </c>
      <c r="P53" s="15">
        <f t="shared" ref="P53:P70" si="23">D53/D$52</f>
        <v>0.9351238946380942</v>
      </c>
      <c r="Q53" s="15">
        <f t="shared" ref="Q53:Q70" si="24">E53/E$52</f>
        <v>0.96015633372723574</v>
      </c>
      <c r="R53" s="15">
        <f t="shared" ref="R53:R70" si="25">F53/F$52</f>
        <v>0.96413431312742326</v>
      </c>
      <c r="S53" s="15">
        <f t="shared" ref="S53:S70" si="26">G53/G$52</f>
        <v>0.96820967309583494</v>
      </c>
      <c r="T53" s="15">
        <f t="shared" ref="T53:T70" si="27">H53/H$52</f>
        <v>0.88815378758999464</v>
      </c>
      <c r="U53" s="15">
        <f t="shared" ref="U53:U70" si="28">I53/I$52</f>
        <v>0.89530217759358666</v>
      </c>
      <c r="V53" s="15">
        <f t="shared" ref="V53:W70" si="29">J53/J$52</f>
        <v>0.88481713261131856</v>
      </c>
      <c r="W53" s="15">
        <f t="shared" si="29"/>
        <v>0.89583176787197871</v>
      </c>
    </row>
    <row r="54" spans="1:23" x14ac:dyDescent="0.25">
      <c r="A54" s="1" t="s">
        <v>47</v>
      </c>
      <c r="B54" s="4">
        <v>1608196</v>
      </c>
      <c r="C54" s="4">
        <v>1851761</v>
      </c>
      <c r="D54" s="4">
        <v>2647311</v>
      </c>
      <c r="E54" s="4">
        <v>1690842</v>
      </c>
      <c r="F54" s="4">
        <v>1473306</v>
      </c>
      <c r="G54" s="4">
        <v>1262798</v>
      </c>
      <c r="H54" s="4">
        <v>4126379</v>
      </c>
      <c r="I54" s="4">
        <v>3649227</v>
      </c>
      <c r="J54" s="4">
        <v>6213898</v>
      </c>
      <c r="K54" s="4">
        <v>9224323</v>
      </c>
      <c r="L54" s="4"/>
      <c r="N54" s="15">
        <f t="shared" si="21"/>
        <v>7.8872252479330066E-2</v>
      </c>
      <c r="O54" s="15">
        <f t="shared" si="22"/>
        <v>7.072313117503698E-2</v>
      </c>
      <c r="P54" s="15">
        <f t="shared" si="23"/>
        <v>6.4876105361905856E-2</v>
      </c>
      <c r="Q54" s="15">
        <f t="shared" si="24"/>
        <v>3.9843666272764262E-2</v>
      </c>
      <c r="R54" s="15">
        <f t="shared" si="25"/>
        <v>3.5865686872576692E-2</v>
      </c>
      <c r="S54" s="15">
        <f t="shared" si="26"/>
        <v>3.1790326904165056E-2</v>
      </c>
      <c r="T54" s="15">
        <f t="shared" si="27"/>
        <v>0.11184621241000541</v>
      </c>
      <c r="U54" s="15">
        <f t="shared" si="28"/>
        <v>0.10469782240641338</v>
      </c>
      <c r="V54" s="15">
        <f t="shared" si="29"/>
        <v>0.11518286738868146</v>
      </c>
      <c r="W54" s="15">
        <f t="shared" si="29"/>
        <v>0.10416823212802126</v>
      </c>
    </row>
    <row r="55" spans="1:23" x14ac:dyDescent="0.25">
      <c r="A55" s="1" t="s">
        <v>48</v>
      </c>
      <c r="B55" s="4">
        <v>657121</v>
      </c>
      <c r="C55" s="4">
        <v>655283</v>
      </c>
      <c r="D55" s="4">
        <v>738536</v>
      </c>
      <c r="E55" s="4">
        <v>665860</v>
      </c>
      <c r="F55" s="4">
        <v>699724</v>
      </c>
      <c r="G55" s="4">
        <v>731802</v>
      </c>
      <c r="H55" s="4">
        <v>877077</v>
      </c>
      <c r="I55" s="4">
        <v>995447</v>
      </c>
      <c r="J55" s="4">
        <v>1150240</v>
      </c>
      <c r="K55" s="4">
        <v>1307384</v>
      </c>
      <c r="L55" s="4"/>
      <c r="N55" s="15">
        <f t="shared" si="21"/>
        <v>3.2227796500843092E-2</v>
      </c>
      <c r="O55" s="15">
        <f t="shared" si="22"/>
        <v>2.5026807220678998E-2</v>
      </c>
      <c r="P55" s="15">
        <f t="shared" si="23"/>
        <v>1.8098870646312618E-2</v>
      </c>
      <c r="Q55" s="15">
        <f t="shared" si="24"/>
        <v>1.569058707104674E-2</v>
      </c>
      <c r="R55" s="15">
        <f t="shared" si="25"/>
        <v>1.7033855751097771E-2</v>
      </c>
      <c r="S55" s="15">
        <f t="shared" si="26"/>
        <v>1.8422760258665117E-2</v>
      </c>
      <c r="T55" s="15">
        <f t="shared" si="27"/>
        <v>2.3773322916273643E-2</v>
      </c>
      <c r="U55" s="15">
        <f t="shared" si="28"/>
        <v>2.85597835434729E-2</v>
      </c>
      <c r="V55" s="15">
        <f t="shared" si="29"/>
        <v>2.1321228862327152E-2</v>
      </c>
      <c r="W55" s="15">
        <f t="shared" si="29"/>
        <v>1.4763997313673963E-2</v>
      </c>
    </row>
    <row r="56" spans="1:23" x14ac:dyDescent="0.25">
      <c r="A56" s="2" t="s">
        <v>49</v>
      </c>
      <c r="B56" s="4">
        <v>381092</v>
      </c>
      <c r="C56" s="4">
        <v>394874</v>
      </c>
      <c r="D56" s="4">
        <v>447787</v>
      </c>
      <c r="E56" s="4">
        <v>466337</v>
      </c>
      <c r="F56" s="4">
        <v>494754</v>
      </c>
      <c r="G56" s="4">
        <v>545943</v>
      </c>
      <c r="H56" s="4">
        <v>661458</v>
      </c>
      <c r="I56" s="4">
        <v>748280</v>
      </c>
      <c r="J56" s="4">
        <v>865401</v>
      </c>
      <c r="K56" s="4">
        <v>1001517</v>
      </c>
      <c r="L56" s="4"/>
      <c r="N56" s="15">
        <f t="shared" si="21"/>
        <v>1.8690249473231405E-2</v>
      </c>
      <c r="O56" s="15">
        <f t="shared" si="22"/>
        <v>1.5081171760076789E-2</v>
      </c>
      <c r="P56" s="15">
        <f t="shared" si="23"/>
        <v>1.0973654622253198E-2</v>
      </c>
      <c r="Q56" s="15">
        <f t="shared" si="24"/>
        <v>1.0988948582210561E-2</v>
      </c>
      <c r="R56" s="15">
        <f t="shared" si="25"/>
        <v>1.2044132069614058E-2</v>
      </c>
      <c r="S56" s="15">
        <f t="shared" si="26"/>
        <v>1.374385011778652E-2</v>
      </c>
      <c r="T56" s="15">
        <f t="shared" si="27"/>
        <v>1.7928932841190147E-2</v>
      </c>
      <c r="U56" s="15">
        <f t="shared" si="28"/>
        <v>2.1468460731620974E-2</v>
      </c>
      <c r="V56" s="15">
        <f t="shared" si="29"/>
        <v>1.6041359002196741E-2</v>
      </c>
      <c r="W56" s="15">
        <f t="shared" si="29"/>
        <v>1.1309909175574128E-2</v>
      </c>
    </row>
    <row r="57" spans="1:23" x14ac:dyDescent="0.25">
      <c r="A57" s="2" t="s">
        <v>50</v>
      </c>
      <c r="B57" s="4">
        <v>267484</v>
      </c>
      <c r="C57" s="4">
        <v>251260</v>
      </c>
      <c r="D57" s="4">
        <v>286624</v>
      </c>
      <c r="E57" s="4">
        <v>187084</v>
      </c>
      <c r="F57" s="4">
        <v>186542</v>
      </c>
      <c r="G57" s="4">
        <v>169639</v>
      </c>
      <c r="H57" s="4">
        <v>192855</v>
      </c>
      <c r="I57" s="4">
        <v>221602</v>
      </c>
      <c r="J57" s="4">
        <v>268889</v>
      </c>
      <c r="K57" s="4">
        <v>284806</v>
      </c>
      <c r="L57" s="4"/>
      <c r="N57" s="15">
        <f t="shared" si="21"/>
        <v>1.3118466643481966E-2</v>
      </c>
      <c r="O57" s="15">
        <f t="shared" si="22"/>
        <v>9.5962135173166471E-3</v>
      </c>
      <c r="P57" s="15">
        <f t="shared" si="23"/>
        <v>7.0241270569460492E-3</v>
      </c>
      <c r="Q57" s="15">
        <f t="shared" si="24"/>
        <v>4.4085209978069091E-3</v>
      </c>
      <c r="R57" s="15">
        <f t="shared" si="25"/>
        <v>4.5411183831357517E-3</v>
      </c>
      <c r="S57" s="15">
        <f t="shared" si="26"/>
        <v>4.2705795112881516E-3</v>
      </c>
      <c r="T57" s="15">
        <f t="shared" si="27"/>
        <v>5.2273679403495397E-3</v>
      </c>
      <c r="U57" s="15">
        <f t="shared" si="28"/>
        <v>6.3578524550284262E-3</v>
      </c>
      <c r="V57" s="15">
        <f t="shared" si="29"/>
        <v>4.984215387712378E-3</v>
      </c>
      <c r="W57" s="15">
        <f t="shared" si="29"/>
        <v>3.2162509399826112E-3</v>
      </c>
    </row>
    <row r="58" spans="1:23" x14ac:dyDescent="0.25">
      <c r="A58" s="2" t="s">
        <v>51</v>
      </c>
      <c r="B58" s="4">
        <v>8545</v>
      </c>
      <c r="C58" s="4">
        <v>9149</v>
      </c>
      <c r="D58" s="4">
        <v>4125</v>
      </c>
      <c r="E58" s="4">
        <v>12439</v>
      </c>
      <c r="F58" s="4">
        <v>18428</v>
      </c>
      <c r="G58" s="4">
        <v>16220</v>
      </c>
      <c r="H58" s="4">
        <v>22764</v>
      </c>
      <c r="I58" s="4">
        <v>25565</v>
      </c>
      <c r="J58" s="4">
        <v>15950</v>
      </c>
      <c r="K58" s="4">
        <v>21061</v>
      </c>
      <c r="L58" s="4"/>
      <c r="N58" s="15">
        <f t="shared" si="21"/>
        <v>4.1908038412971768E-4</v>
      </c>
      <c r="O58" s="15">
        <f t="shared" si="22"/>
        <v>3.4942194328556081E-4</v>
      </c>
      <c r="P58" s="15">
        <f t="shared" si="23"/>
        <v>1.0108896711336962E-4</v>
      </c>
      <c r="Q58" s="15">
        <f t="shared" si="24"/>
        <v>2.9311749102927103E-4</v>
      </c>
      <c r="R58" s="15">
        <f t="shared" si="25"/>
        <v>4.4860529834796252E-4</v>
      </c>
      <c r="S58" s="15">
        <f t="shared" si="26"/>
        <v>4.0833062959044688E-4</v>
      </c>
      <c r="T58" s="15">
        <f t="shared" si="27"/>
        <v>6.1702213473395517E-4</v>
      </c>
      <c r="U58" s="15">
        <f t="shared" si="28"/>
        <v>7.3347035682350212E-4</v>
      </c>
      <c r="V58" s="15">
        <f t="shared" si="29"/>
        <v>2.9565447241803282E-4</v>
      </c>
      <c r="W58" s="15">
        <f t="shared" si="29"/>
        <v>2.3783719811722287E-4</v>
      </c>
    </row>
    <row r="59" spans="1:23" x14ac:dyDescent="0.25">
      <c r="A59" s="1" t="s">
        <v>52</v>
      </c>
      <c r="B59" s="4">
        <v>94442</v>
      </c>
      <c r="C59" s="4">
        <v>66306</v>
      </c>
      <c r="D59" s="4">
        <v>100596</v>
      </c>
      <c r="E59" s="4">
        <v>222756</v>
      </c>
      <c r="F59" s="4">
        <v>165919</v>
      </c>
      <c r="G59" s="4">
        <v>173845</v>
      </c>
      <c r="H59" s="4">
        <v>142681</v>
      </c>
      <c r="I59" s="4">
        <v>184751</v>
      </c>
      <c r="J59" s="4">
        <v>261261</v>
      </c>
      <c r="K59" s="4">
        <v>930619</v>
      </c>
      <c r="L59" s="4"/>
      <c r="N59" s="15">
        <f t="shared" si="21"/>
        <v>4.6318068622561489E-3</v>
      </c>
      <c r="O59" s="15">
        <f t="shared" si="22"/>
        <v>2.5323829239799318E-3</v>
      </c>
      <c r="P59" s="15">
        <f t="shared" si="23"/>
        <v>2.4652474510876436E-3</v>
      </c>
      <c r="Q59" s="15">
        <f t="shared" si="24"/>
        <v>5.2491100435498273E-3</v>
      </c>
      <c r="R59" s="15">
        <f t="shared" si="25"/>
        <v>4.0390787115582591E-3</v>
      </c>
      <c r="S59" s="15">
        <f t="shared" si="26"/>
        <v>4.3764635204162298E-3</v>
      </c>
      <c r="T59" s="15">
        <f t="shared" si="27"/>
        <v>3.867393041907198E-3</v>
      </c>
      <c r="U59" s="15">
        <f t="shared" si="28"/>
        <v>5.3005821198317564E-3</v>
      </c>
      <c r="V59" s="15">
        <f t="shared" si="29"/>
        <v>4.8428202582073776E-3</v>
      </c>
      <c r="W59" s="15">
        <f t="shared" si="29"/>
        <v>1.0509273798710975E-2</v>
      </c>
    </row>
    <row r="60" spans="1:23" x14ac:dyDescent="0.25">
      <c r="A60" s="1" t="s">
        <v>53</v>
      </c>
      <c r="B60" s="4">
        <v>29552</v>
      </c>
      <c r="C60" s="4">
        <v>233905</v>
      </c>
      <c r="D60" s="4">
        <v>25982</v>
      </c>
      <c r="E60" s="4">
        <v>117456</v>
      </c>
      <c r="F60" s="4">
        <v>898310</v>
      </c>
      <c r="G60" s="4">
        <v>269098</v>
      </c>
      <c r="H60" s="4">
        <v>640215</v>
      </c>
      <c r="I60" s="4">
        <v>481242</v>
      </c>
      <c r="J60" s="4">
        <v>467460</v>
      </c>
      <c r="K60" s="4">
        <v>3111258</v>
      </c>
      <c r="L60" s="4"/>
      <c r="N60" s="15">
        <f t="shared" si="21"/>
        <v>1.4493462272441682E-3</v>
      </c>
      <c r="O60" s="15">
        <f t="shared" si="22"/>
        <v>8.9333850305179912E-3</v>
      </c>
      <c r="P60" s="15">
        <f t="shared" si="23"/>
        <v>6.3672570752474418E-4</v>
      </c>
      <c r="Q60" s="15">
        <f t="shared" si="24"/>
        <v>2.7677794056060823E-3</v>
      </c>
      <c r="R60" s="15">
        <f t="shared" si="25"/>
        <v>2.1868169392172683E-2</v>
      </c>
      <c r="S60" s="15">
        <f t="shared" si="26"/>
        <v>6.774411575926639E-3</v>
      </c>
      <c r="T60" s="15">
        <f t="shared" si="27"/>
        <v>1.7353137673023156E-2</v>
      </c>
      <c r="U60" s="15">
        <f t="shared" si="28"/>
        <v>1.3807030763092346E-2</v>
      </c>
      <c r="V60" s="15">
        <f t="shared" si="29"/>
        <v>8.6649930831682511E-3</v>
      </c>
      <c r="W60" s="15">
        <f t="shared" si="29"/>
        <v>3.5134745992108384E-2</v>
      </c>
    </row>
    <row r="61" spans="1:23" x14ac:dyDescent="0.25">
      <c r="A61" s="1" t="s">
        <v>54</v>
      </c>
      <c r="B61" s="4">
        <v>0</v>
      </c>
      <c r="C61" s="4">
        <v>0</v>
      </c>
      <c r="D61" s="4">
        <v>0</v>
      </c>
      <c r="E61" s="4">
        <v>17751</v>
      </c>
      <c r="F61" s="4">
        <v>1318</v>
      </c>
      <c r="G61" s="4">
        <v>-319</v>
      </c>
      <c r="H61" s="4">
        <v>2560</v>
      </c>
      <c r="I61" s="4">
        <v>161</v>
      </c>
      <c r="J61" s="4">
        <v>0</v>
      </c>
      <c r="K61" s="4">
        <v>0</v>
      </c>
      <c r="L61" s="4"/>
      <c r="N61" s="15">
        <f t="shared" si="21"/>
        <v>0</v>
      </c>
      <c r="O61" s="15">
        <f t="shared" si="22"/>
        <v>0</v>
      </c>
      <c r="P61" s="15">
        <f t="shared" si="23"/>
        <v>0</v>
      </c>
      <c r="Q61" s="15">
        <f t="shared" si="24"/>
        <v>4.182915494220267E-4</v>
      </c>
      <c r="R61" s="15">
        <f t="shared" si="25"/>
        <v>3.2084967615726862E-5</v>
      </c>
      <c r="S61" s="15">
        <f t="shared" si="26"/>
        <v>-8.0306702120439313E-6</v>
      </c>
      <c r="T61" s="15">
        <f t="shared" si="27"/>
        <v>6.938924024419808E-5</v>
      </c>
      <c r="U61" s="15">
        <f t="shared" si="28"/>
        <v>4.6191561685344744E-6</v>
      </c>
      <c r="V61" s="15">
        <f t="shared" si="29"/>
        <v>0</v>
      </c>
      <c r="W61" s="15">
        <f t="shared" si="29"/>
        <v>0</v>
      </c>
    </row>
    <row r="62" spans="1:23" x14ac:dyDescent="0.25">
      <c r="A62" s="1" t="s">
        <v>55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10199</v>
      </c>
      <c r="K62" s="4">
        <v>9378</v>
      </c>
      <c r="L62" s="4"/>
      <c r="N62" s="15">
        <f t="shared" si="21"/>
        <v>0</v>
      </c>
      <c r="O62" s="15">
        <f t="shared" si="22"/>
        <v>0</v>
      </c>
      <c r="P62" s="15">
        <f t="shared" si="23"/>
        <v>0</v>
      </c>
      <c r="Q62" s="15">
        <f t="shared" si="24"/>
        <v>0</v>
      </c>
      <c r="R62" s="15">
        <f t="shared" si="25"/>
        <v>0</v>
      </c>
      <c r="S62" s="15">
        <f t="shared" si="26"/>
        <v>0</v>
      </c>
      <c r="T62" s="15">
        <f t="shared" si="27"/>
        <v>0</v>
      </c>
      <c r="U62" s="15">
        <f t="shared" si="28"/>
        <v>0</v>
      </c>
      <c r="V62" s="15">
        <f t="shared" si="29"/>
        <v>1.8905203537250887E-4</v>
      </c>
      <c r="W62" s="15">
        <f t="shared" si="29"/>
        <v>1.0590367237753744E-4</v>
      </c>
    </row>
    <row r="63" spans="1:23" x14ac:dyDescent="0.25">
      <c r="A63" s="1" t="s">
        <v>56</v>
      </c>
      <c r="B63" s="4">
        <v>0</v>
      </c>
      <c r="C63" s="4">
        <v>-599</v>
      </c>
      <c r="D63" s="4">
        <v>5307</v>
      </c>
      <c r="E63" s="4">
        <v>101163</v>
      </c>
      <c r="F63" s="4">
        <v>80546</v>
      </c>
      <c r="G63" s="4">
        <v>-16380</v>
      </c>
      <c r="H63" s="4">
        <v>70080</v>
      </c>
      <c r="I63" s="4">
        <v>158750</v>
      </c>
      <c r="J63" s="4">
        <v>244639</v>
      </c>
      <c r="K63" s="4">
        <v>265880</v>
      </c>
      <c r="L63" s="4"/>
      <c r="N63" s="15">
        <f t="shared" si="21"/>
        <v>0</v>
      </c>
      <c r="O63" s="15">
        <f t="shared" si="22"/>
        <v>-2.2877226366603008E-5</v>
      </c>
      <c r="P63" s="15">
        <f t="shared" si="23"/>
        <v>1.3005555114440064E-4</v>
      </c>
      <c r="Q63" s="15">
        <f t="shared" si="24"/>
        <v>2.3838447419401998E-3</v>
      </c>
      <c r="R63" s="15">
        <f t="shared" si="25"/>
        <v>1.9607858889046557E-3</v>
      </c>
      <c r="S63" s="15">
        <f t="shared" si="26"/>
        <v>-4.1235855195385451E-4</v>
      </c>
      <c r="T63" s="15">
        <f t="shared" si="27"/>
        <v>1.8995304516849225E-3</v>
      </c>
      <c r="U63" s="15">
        <f t="shared" si="28"/>
        <v>4.5546027438189305E-3</v>
      </c>
      <c r="V63" s="15">
        <f t="shared" si="29"/>
        <v>4.5347093716536129E-3</v>
      </c>
      <c r="W63" s="15">
        <f t="shared" si="29"/>
        <v>3.0025238229622153E-3</v>
      </c>
    </row>
    <row r="64" spans="1:23" x14ac:dyDescent="0.25">
      <c r="A64" s="1" t="s">
        <v>57</v>
      </c>
      <c r="B64" s="4">
        <v>251651</v>
      </c>
      <c r="C64" s="4">
        <v>781010</v>
      </c>
      <c r="D64" s="4">
        <v>852963</v>
      </c>
      <c r="E64" s="4">
        <v>271468</v>
      </c>
      <c r="F64" s="4">
        <v>1005707</v>
      </c>
      <c r="G64" s="4">
        <v>498917</v>
      </c>
      <c r="H64" s="4">
        <v>862715</v>
      </c>
      <c r="I64" s="4">
        <v>1173872</v>
      </c>
      <c r="J64" s="4">
        <v>1162799</v>
      </c>
      <c r="K64" s="4">
        <v>3286945</v>
      </c>
      <c r="L64" s="4"/>
      <c r="N64" s="15">
        <f t="shared" si="21"/>
        <v>1.2341954095567886E-2</v>
      </c>
      <c r="O64" s="15">
        <f t="shared" si="22"/>
        <v>2.9828618638698855E-2</v>
      </c>
      <c r="P64" s="15">
        <f t="shared" si="23"/>
        <v>2.0903066340829356E-2</v>
      </c>
      <c r="Q64" s="15">
        <f t="shared" si="24"/>
        <v>6.3969787808291784E-3</v>
      </c>
      <c r="R64" s="15">
        <f t="shared" si="25"/>
        <v>2.4482607379294245E-2</v>
      </c>
      <c r="S64" s="15">
        <f t="shared" si="26"/>
        <v>1.2559993386151479E-2</v>
      </c>
      <c r="T64" s="15">
        <f t="shared" si="27"/>
        <v>2.3384038436434901E-2</v>
      </c>
      <c r="U64" s="15">
        <f t="shared" si="28"/>
        <v>3.3678870123415534E-2</v>
      </c>
      <c r="V64" s="15">
        <f t="shared" si="29"/>
        <v>2.1554026637819194E-2</v>
      </c>
      <c r="W64" s="15">
        <f t="shared" si="29"/>
        <v>3.71187402860935E-2</v>
      </c>
    </row>
    <row r="65" spans="1:23" x14ac:dyDescent="0.25">
      <c r="A65" s="1" t="s">
        <v>58</v>
      </c>
      <c r="B65" s="4">
        <v>252464</v>
      </c>
      <c r="C65" s="4">
        <v>880148</v>
      </c>
      <c r="D65" s="4">
        <v>1299476</v>
      </c>
      <c r="E65" s="4">
        <v>170428</v>
      </c>
      <c r="F65" s="4">
        <v>1115713</v>
      </c>
      <c r="G65" s="4">
        <v>734300</v>
      </c>
      <c r="H65" s="4">
        <v>1461751</v>
      </c>
      <c r="I65" s="4">
        <v>1746050</v>
      </c>
      <c r="J65" s="4">
        <v>1780660</v>
      </c>
      <c r="K65" s="4">
        <v>5555367</v>
      </c>
      <c r="L65" s="4"/>
      <c r="N65" s="15">
        <f t="shared" si="21"/>
        <v>1.2381826810874786E-2</v>
      </c>
      <c r="O65" s="15">
        <f t="shared" si="22"/>
        <v>3.3614933275647588E-2</v>
      </c>
      <c r="P65" s="15">
        <f t="shared" si="23"/>
        <v>3.1845499788754693E-2</v>
      </c>
      <c r="Q65" s="15">
        <f t="shared" si="24"/>
        <v>4.0160324592922745E-3</v>
      </c>
      <c r="R65" s="15">
        <f t="shared" si="25"/>
        <v>2.7160558022341023E-2</v>
      </c>
      <c r="S65" s="15">
        <f t="shared" si="26"/>
        <v>1.8485646196563819E-2</v>
      </c>
      <c r="T65" s="15">
        <f t="shared" si="27"/>
        <v>3.9621012232889372E-2</v>
      </c>
      <c r="U65" s="15">
        <f t="shared" si="28"/>
        <v>5.00948920998113E-2</v>
      </c>
      <c r="V65" s="15">
        <f t="shared" si="29"/>
        <v>3.30069023734103E-2</v>
      </c>
      <c r="W65" s="15">
        <f t="shared" si="29"/>
        <v>6.2735526413412568E-2</v>
      </c>
    </row>
    <row r="66" spans="1:23" x14ac:dyDescent="0.25">
      <c r="A66" s="1" t="s">
        <v>59</v>
      </c>
      <c r="B66" s="4">
        <v>1015152</v>
      </c>
      <c r="C66" s="4">
        <v>929142</v>
      </c>
      <c r="D66" s="4">
        <v>1542183</v>
      </c>
      <c r="E66" s="4">
        <v>1350236</v>
      </c>
      <c r="F66" s="4">
        <v>13049</v>
      </c>
      <c r="G66" s="4">
        <v>183661</v>
      </c>
      <c r="H66" s="4">
        <v>2225372</v>
      </c>
      <c r="I66" s="4">
        <v>1944022</v>
      </c>
      <c r="J66" s="4">
        <v>4474038</v>
      </c>
      <c r="K66" s="4">
        <v>3724380</v>
      </c>
      <c r="L66" s="4"/>
      <c r="N66" s="15">
        <f t="shared" si="21"/>
        <v>4.9787043898192058E-2</v>
      </c>
      <c r="O66" s="15">
        <f t="shared" si="22"/>
        <v>3.5486129984504594E-2</v>
      </c>
      <c r="P66" s="15">
        <f t="shared" si="23"/>
        <v>3.7793378562375204E-2</v>
      </c>
      <c r="Q66" s="15">
        <f t="shared" si="24"/>
        <v>3.1817492452560402E-2</v>
      </c>
      <c r="R66" s="15">
        <f t="shared" si="25"/>
        <v>3.1766065433810306E-4</v>
      </c>
      <c r="S66" s="15">
        <f t="shared" si="26"/>
        <v>4.6235765574112863E-3</v>
      </c>
      <c r="T66" s="15">
        <f t="shared" si="27"/>
        <v>6.0319090758090457E-2</v>
      </c>
      <c r="U66" s="15">
        <f t="shared" si="28"/>
        <v>5.5774790143271594E-2</v>
      </c>
      <c r="V66" s="15">
        <f t="shared" si="29"/>
        <v>8.2932247302083428E-2</v>
      </c>
      <c r="W66" s="15">
        <f t="shared" si="29"/>
        <v>4.2058596644215497E-2</v>
      </c>
    </row>
    <row r="67" spans="1:23" x14ac:dyDescent="0.25">
      <c r="A67" s="1" t="s">
        <v>60</v>
      </c>
      <c r="B67" s="4">
        <v>199381</v>
      </c>
      <c r="C67" s="4">
        <v>187784</v>
      </c>
      <c r="D67" s="4">
        <v>297656</v>
      </c>
      <c r="E67" s="4">
        <v>-121128</v>
      </c>
      <c r="F67" s="4">
        <v>-1186141</v>
      </c>
      <c r="G67" s="4">
        <v>-1286460</v>
      </c>
      <c r="H67" s="4">
        <v>-338555</v>
      </c>
      <c r="I67" s="4">
        <v>131232</v>
      </c>
      <c r="J67" s="4">
        <v>633482</v>
      </c>
      <c r="K67" s="4">
        <v>-37065</v>
      </c>
      <c r="L67" s="4"/>
      <c r="N67" s="15">
        <f t="shared" si="21"/>
        <v>9.7784278605227894E-3</v>
      </c>
      <c r="O67" s="15">
        <f t="shared" si="22"/>
        <v>7.1719149850186627E-3</v>
      </c>
      <c r="P67" s="15">
        <f t="shared" si="23"/>
        <v>7.2944818412356725E-3</v>
      </c>
      <c r="Q67" s="15">
        <f t="shared" si="24"/>
        <v>-2.8543078586215566E-3</v>
      </c>
      <c r="R67" s="15">
        <f t="shared" si="25"/>
        <v>-2.887503457715165E-2</v>
      </c>
      <c r="S67" s="15">
        <f t="shared" si="26"/>
        <v>-3.2386006272683496E-2</v>
      </c>
      <c r="T67" s="15">
        <f t="shared" si="27"/>
        <v>-9.1765914964353438E-3</v>
      </c>
      <c r="U67" s="15">
        <f t="shared" si="28"/>
        <v>3.7651000143423363E-3</v>
      </c>
      <c r="V67" s="15">
        <f t="shared" si="29"/>
        <v>1.1742431755255189E-2</v>
      </c>
      <c r="W67" s="15">
        <f t="shared" si="29"/>
        <v>-4.1856681773015837E-4</v>
      </c>
    </row>
    <row r="68" spans="1:23" x14ac:dyDescent="0.25">
      <c r="A68" s="2" t="s">
        <v>61</v>
      </c>
      <c r="B68" s="4">
        <v>159789</v>
      </c>
      <c r="C68" s="4">
        <v>193175</v>
      </c>
      <c r="D68" s="4">
        <v>258350</v>
      </c>
      <c r="E68" s="4">
        <v>222167</v>
      </c>
      <c r="F68" s="4">
        <v>6178</v>
      </c>
      <c r="G68" s="4">
        <v>5147</v>
      </c>
      <c r="H68" s="4">
        <v>133346</v>
      </c>
      <c r="I68" s="4">
        <v>91633</v>
      </c>
      <c r="J68" s="4">
        <v>464902</v>
      </c>
      <c r="K68" s="4">
        <v>218388</v>
      </c>
      <c r="L68" s="4"/>
      <c r="N68" s="15">
        <f t="shared" si="21"/>
        <v>7.8366805734000535E-3</v>
      </c>
      <c r="O68" s="15">
        <f t="shared" si="22"/>
        <v>7.3778100223180904E-3</v>
      </c>
      <c r="P68" s="15">
        <f t="shared" si="23"/>
        <v>6.3312326433306769E-3</v>
      </c>
      <c r="Q68" s="15">
        <f t="shared" si="24"/>
        <v>5.2352306157649377E-3</v>
      </c>
      <c r="R68" s="15">
        <f t="shared" si="25"/>
        <v>1.5039524273896855E-4</v>
      </c>
      <c r="S68" s="15">
        <f t="shared" si="26"/>
        <v>1.2957322752786868E-4</v>
      </c>
      <c r="T68" s="15">
        <f t="shared" si="27"/>
        <v>3.6143662615636084E-3</v>
      </c>
      <c r="U68" s="15">
        <f t="shared" si="28"/>
        <v>2.6289884297597487E-3</v>
      </c>
      <c r="V68" s="15">
        <f t="shared" si="29"/>
        <v>8.6175771495980123E-3</v>
      </c>
      <c r="W68" s="15">
        <f t="shared" si="29"/>
        <v>2.4662072086996853E-3</v>
      </c>
    </row>
    <row r="69" spans="1:23" x14ac:dyDescent="0.25">
      <c r="A69" s="2" t="s">
        <v>62</v>
      </c>
      <c r="B69" s="4">
        <v>-39592</v>
      </c>
      <c r="C69" s="4">
        <v>5391</v>
      </c>
      <c r="D69" s="4">
        <v>-39306</v>
      </c>
      <c r="E69" s="4">
        <v>343295</v>
      </c>
      <c r="F69" s="4">
        <v>1192319</v>
      </c>
      <c r="G69" s="4">
        <v>1291607</v>
      </c>
      <c r="H69" s="4">
        <v>471901</v>
      </c>
      <c r="I69" s="4">
        <v>-39599</v>
      </c>
      <c r="J69" s="4">
        <v>-168580</v>
      </c>
      <c r="K69" s="4">
        <v>255453</v>
      </c>
      <c r="L69" s="4"/>
      <c r="N69" s="15">
        <f t="shared" si="21"/>
        <v>-1.9417472871227364E-3</v>
      </c>
      <c r="O69" s="15">
        <f t="shared" si="22"/>
        <v>2.0589503729942708E-4</v>
      </c>
      <c r="P69" s="15">
        <f t="shared" si="23"/>
        <v>-9.6324919790499546E-4</v>
      </c>
      <c r="Q69" s="15">
        <f t="shared" si="24"/>
        <v>8.0895384743864939E-3</v>
      </c>
      <c r="R69" s="15">
        <f t="shared" si="25"/>
        <v>2.9025429819890619E-2</v>
      </c>
      <c r="S69" s="15">
        <f t="shared" si="26"/>
        <v>3.2515579500211368E-2</v>
      </c>
      <c r="T69" s="15">
        <f t="shared" si="27"/>
        <v>1.2790957757998954E-2</v>
      </c>
      <c r="U69" s="15">
        <f t="shared" si="28"/>
        <v>-1.136111584582588E-3</v>
      </c>
      <c r="V69" s="15">
        <f t="shared" si="29"/>
        <v>-3.124854605657177E-3</v>
      </c>
      <c r="W69" s="15">
        <f t="shared" si="29"/>
        <v>2.8847740264298437E-3</v>
      </c>
    </row>
    <row r="70" spans="1:23" x14ac:dyDescent="0.25">
      <c r="A70" s="3" t="s">
        <v>63</v>
      </c>
      <c r="B70" s="4">
        <v>815771</v>
      </c>
      <c r="C70" s="4">
        <v>741358</v>
      </c>
      <c r="D70" s="4">
        <v>1244527</v>
      </c>
      <c r="E70" s="4">
        <v>1471364</v>
      </c>
      <c r="F70" s="4">
        <v>1199190</v>
      </c>
      <c r="G70" s="4">
        <v>1470121</v>
      </c>
      <c r="H70" s="4">
        <v>2563927</v>
      </c>
      <c r="I70" s="4">
        <v>1812790</v>
      </c>
      <c r="J70" s="4">
        <v>3840556</v>
      </c>
      <c r="K70" s="4">
        <v>3761445</v>
      </c>
      <c r="L70" s="4"/>
      <c r="N70" s="15">
        <f>B70/B$52</f>
        <v>4.0008616037669267E-2</v>
      </c>
      <c r="O70" s="15">
        <f t="shared" si="22"/>
        <v>2.8314214999485932E-2</v>
      </c>
      <c r="P70" s="15">
        <f t="shared" si="23"/>
        <v>3.0498896721139528E-2</v>
      </c>
      <c r="Q70" s="15">
        <f t="shared" si="24"/>
        <v>3.4671800311181958E-2</v>
      </c>
      <c r="R70" s="15">
        <f t="shared" si="25"/>
        <v>2.9192695231489756E-2</v>
      </c>
      <c r="S70" s="15">
        <f t="shared" si="26"/>
        <v>3.7009582830094784E-2</v>
      </c>
      <c r="T70" s="15">
        <f t="shared" si="27"/>
        <v>6.9495682254525806E-2</v>
      </c>
      <c r="U70" s="15">
        <f t="shared" si="28"/>
        <v>5.2009690128929253E-2</v>
      </c>
      <c r="V70" s="15">
        <f t="shared" si="29"/>
        <v>7.1189815546828239E-2</v>
      </c>
      <c r="W70" s="15">
        <f t="shared" si="29"/>
        <v>4.2477163461945654E-2</v>
      </c>
    </row>
  </sheetData>
  <mergeCells count="1">
    <mergeCell ref="N1:V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V14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78" bestFit="1" customWidth="1"/>
    <col min="2" max="11" width="12.140625" bestFit="1" customWidth="1"/>
  </cols>
  <sheetData>
    <row r="1" spans="1:22" ht="21" x14ac:dyDescent="0.35">
      <c r="B1" s="11" t="s">
        <v>81</v>
      </c>
    </row>
    <row r="2" spans="1:22" ht="28.5" x14ac:dyDescent="0.45">
      <c r="A2" s="12" t="s">
        <v>75</v>
      </c>
      <c r="B2" s="13" t="s">
        <v>0</v>
      </c>
      <c r="C2" s="13" t="s">
        <v>66</v>
      </c>
      <c r="D2" s="13" t="s">
        <v>67</v>
      </c>
      <c r="E2" s="13" t="s">
        <v>68</v>
      </c>
      <c r="F2" s="13" t="s">
        <v>69</v>
      </c>
      <c r="G2" s="13" t="s">
        <v>70</v>
      </c>
      <c r="H2" s="13" t="s">
        <v>71</v>
      </c>
      <c r="I2" s="13" t="s">
        <v>72</v>
      </c>
      <c r="J2" s="13" t="s">
        <v>73</v>
      </c>
      <c r="K2" s="13" t="s">
        <v>74</v>
      </c>
      <c r="M2" s="13" t="s">
        <v>0</v>
      </c>
      <c r="N2" s="13" t="s">
        <v>66</v>
      </c>
      <c r="O2" s="13" t="s">
        <v>67</v>
      </c>
      <c r="P2" s="13" t="s">
        <v>68</v>
      </c>
      <c r="Q2" s="13" t="s">
        <v>69</v>
      </c>
      <c r="R2" s="13" t="s">
        <v>70</v>
      </c>
      <c r="S2" s="13" t="s">
        <v>71</v>
      </c>
      <c r="T2" s="13" t="s">
        <v>72</v>
      </c>
      <c r="U2" s="13" t="s">
        <v>73</v>
      </c>
      <c r="V2" s="13" t="s">
        <v>74</v>
      </c>
    </row>
    <row r="3" spans="1:22" x14ac:dyDescent="0.25">
      <c r="A3" s="22" t="s">
        <v>2</v>
      </c>
      <c r="B3" s="23">
        <v>5780050</v>
      </c>
      <c r="C3" s="23">
        <v>9288938</v>
      </c>
      <c r="D3" s="23">
        <v>9064638</v>
      </c>
      <c r="E3" s="23">
        <v>9129259</v>
      </c>
      <c r="F3" s="23">
        <v>9764538</v>
      </c>
      <c r="G3" s="23">
        <v>6991378</v>
      </c>
      <c r="H3" s="23">
        <v>8742285</v>
      </c>
      <c r="I3" s="23">
        <v>13667060</v>
      </c>
      <c r="J3" s="23">
        <v>20366024</v>
      </c>
      <c r="K3" s="23">
        <v>20962205</v>
      </c>
      <c r="M3" s="15">
        <f>B3/$B3</f>
        <v>1</v>
      </c>
      <c r="N3" s="15">
        <f t="shared" ref="N3:V18" si="0">C3/$B3</f>
        <v>1.6070687969827251</v>
      </c>
      <c r="O3" s="15">
        <f t="shared" si="0"/>
        <v>1.5682629043001357</v>
      </c>
      <c r="P3" s="15">
        <f t="shared" si="0"/>
        <v>1.5794429113935</v>
      </c>
      <c r="Q3" s="15">
        <f t="shared" si="0"/>
        <v>1.6893518222160708</v>
      </c>
      <c r="R3" s="15">
        <f t="shared" si="0"/>
        <v>1.2095705054454546</v>
      </c>
      <c r="S3" s="15">
        <f t="shared" si="0"/>
        <v>1.5124929715140873</v>
      </c>
      <c r="T3" s="15">
        <f t="shared" si="0"/>
        <v>2.36452279824569</v>
      </c>
      <c r="U3" s="15">
        <f t="shared" si="0"/>
        <v>3.5235030838833574</v>
      </c>
      <c r="V3" s="15">
        <f t="shared" si="0"/>
        <v>3.6266476933590539</v>
      </c>
    </row>
    <row r="4" spans="1:22" x14ac:dyDescent="0.25">
      <c r="A4" s="2" t="s">
        <v>3</v>
      </c>
      <c r="B4" s="4">
        <v>3149016</v>
      </c>
      <c r="C4" s="4">
        <v>5958462</v>
      </c>
      <c r="D4" s="4">
        <v>1243478</v>
      </c>
      <c r="E4" s="4">
        <v>3248806</v>
      </c>
      <c r="F4" s="4">
        <v>3663114</v>
      </c>
      <c r="G4" s="4">
        <v>3898396</v>
      </c>
      <c r="H4" s="4">
        <v>3027546</v>
      </c>
      <c r="I4" s="4">
        <v>6050721</v>
      </c>
      <c r="J4" s="4">
        <v>8802069</v>
      </c>
      <c r="K4" s="4">
        <v>5982828</v>
      </c>
      <c r="M4" s="15">
        <f>B4/$B4</f>
        <v>1</v>
      </c>
      <c r="N4" s="15">
        <f t="shared" si="0"/>
        <v>1.8921663148107217</v>
      </c>
      <c r="O4" s="15">
        <f t="shared" si="0"/>
        <v>0.39487827308594176</v>
      </c>
      <c r="P4" s="15">
        <f t="shared" si="0"/>
        <v>1.0316892642018967</v>
      </c>
      <c r="Q4" s="15">
        <f t="shared" si="0"/>
        <v>1.1632567125730704</v>
      </c>
      <c r="R4" s="15">
        <f t="shared" si="0"/>
        <v>1.2379727508529648</v>
      </c>
      <c r="S4" s="15">
        <f t="shared" si="0"/>
        <v>0.96142604546944188</v>
      </c>
      <c r="T4" s="15">
        <f t="shared" si="0"/>
        <v>1.9214640382900563</v>
      </c>
      <c r="U4" s="15">
        <f t="shared" si="0"/>
        <v>2.7951807802818402</v>
      </c>
      <c r="V4" s="15">
        <f t="shared" si="0"/>
        <v>1.8999039700020577</v>
      </c>
    </row>
    <row r="5" spans="1:22" x14ac:dyDescent="0.25">
      <c r="A5" s="2" t="s">
        <v>5</v>
      </c>
      <c r="B5" s="4">
        <v>709799</v>
      </c>
      <c r="C5" s="4">
        <v>764507</v>
      </c>
      <c r="D5" s="4">
        <v>3543561</v>
      </c>
      <c r="E5" s="4">
        <v>2083572</v>
      </c>
      <c r="F5" s="4">
        <v>1956634</v>
      </c>
      <c r="G5" s="4">
        <v>169835</v>
      </c>
      <c r="H5" s="4">
        <v>2539832</v>
      </c>
      <c r="I5" s="4">
        <v>3180282</v>
      </c>
      <c r="J5" s="4">
        <v>5027033</v>
      </c>
      <c r="K5" s="4">
        <v>5428738</v>
      </c>
      <c r="M5" s="15">
        <f t="shared" ref="M5:M67" si="1">B5/$B5</f>
        <v>1</v>
      </c>
      <c r="N5" s="15">
        <f t="shared" si="0"/>
        <v>1.0770753410472542</v>
      </c>
      <c r="O5" s="15">
        <f t="shared" si="0"/>
        <v>4.9923443115586243</v>
      </c>
      <c r="P5" s="15">
        <f t="shared" si="0"/>
        <v>2.9354394694836143</v>
      </c>
      <c r="Q5" s="15">
        <f t="shared" si="0"/>
        <v>2.7566029256169706</v>
      </c>
      <c r="R5" s="15">
        <f t="shared" si="0"/>
        <v>0.23927196290780911</v>
      </c>
      <c r="S5" s="15">
        <f t="shared" si="0"/>
        <v>3.5782411640478502</v>
      </c>
      <c r="T5" s="15">
        <f t="shared" si="0"/>
        <v>4.4805388567749462</v>
      </c>
      <c r="U5" s="15">
        <f t="shared" si="0"/>
        <v>7.0823331675587031</v>
      </c>
      <c r="V5" s="15">
        <f t="shared" si="0"/>
        <v>7.6482750750564596</v>
      </c>
    </row>
    <row r="6" spans="1:22" x14ac:dyDescent="0.25">
      <c r="A6" s="2" t="s">
        <v>6</v>
      </c>
      <c r="B6" s="4">
        <v>444</v>
      </c>
      <c r="C6" s="4">
        <v>208</v>
      </c>
      <c r="D6" s="4">
        <v>1355</v>
      </c>
      <c r="E6" s="4">
        <v>0</v>
      </c>
      <c r="F6" s="4">
        <v>0</v>
      </c>
      <c r="G6" s="4">
        <v>64606</v>
      </c>
      <c r="H6" s="4">
        <v>18845</v>
      </c>
      <c r="I6" s="4">
        <v>34731</v>
      </c>
      <c r="J6" s="4">
        <v>346909</v>
      </c>
      <c r="K6" s="4">
        <v>175532</v>
      </c>
      <c r="M6" s="15">
        <f t="shared" si="1"/>
        <v>1</v>
      </c>
      <c r="N6" s="15">
        <f t="shared" si="0"/>
        <v>0.46846846846846846</v>
      </c>
      <c r="O6" s="15">
        <f t="shared" si="0"/>
        <v>3.0518018018018016</v>
      </c>
      <c r="P6" s="15">
        <f t="shared" si="0"/>
        <v>0</v>
      </c>
      <c r="Q6" s="15">
        <f t="shared" si="0"/>
        <v>0</v>
      </c>
      <c r="R6" s="15">
        <f t="shared" si="0"/>
        <v>145.50900900900902</v>
      </c>
      <c r="S6" s="15">
        <f t="shared" si="0"/>
        <v>42.443693693693696</v>
      </c>
      <c r="T6" s="15">
        <f t="shared" si="0"/>
        <v>78.222972972972968</v>
      </c>
      <c r="U6" s="15">
        <f t="shared" si="0"/>
        <v>781.3265765765766</v>
      </c>
      <c r="V6" s="15">
        <f t="shared" si="0"/>
        <v>395.34234234234236</v>
      </c>
    </row>
    <row r="7" spans="1:22" x14ac:dyDescent="0.25">
      <c r="A7" s="2" t="s">
        <v>7</v>
      </c>
      <c r="B7" s="4">
        <v>16019</v>
      </c>
      <c r="C7" s="4">
        <v>17457</v>
      </c>
      <c r="D7" s="4">
        <v>20430</v>
      </c>
      <c r="E7" s="4">
        <v>38078</v>
      </c>
      <c r="F7" s="4">
        <v>38933</v>
      </c>
      <c r="G7" s="4">
        <v>30866</v>
      </c>
      <c r="H7" s="4">
        <v>25815</v>
      </c>
      <c r="I7" s="4">
        <v>25626</v>
      </c>
      <c r="J7" s="4">
        <v>84267</v>
      </c>
      <c r="K7" s="4">
        <v>29048</v>
      </c>
      <c r="M7" s="15">
        <f t="shared" si="1"/>
        <v>1</v>
      </c>
      <c r="N7" s="15">
        <f t="shared" si="0"/>
        <v>1.0897684000249703</v>
      </c>
      <c r="O7" s="15">
        <f t="shared" si="0"/>
        <v>1.2753605093950933</v>
      </c>
      <c r="P7" s="15">
        <f t="shared" si="0"/>
        <v>2.3770522504525875</v>
      </c>
      <c r="Q7" s="15">
        <f t="shared" si="0"/>
        <v>2.4304263686871841</v>
      </c>
      <c r="R7" s="15">
        <f t="shared" si="0"/>
        <v>1.9268368812035708</v>
      </c>
      <c r="S7" s="15">
        <f t="shared" si="0"/>
        <v>1.6115238154691305</v>
      </c>
      <c r="T7" s="15">
        <f t="shared" si="0"/>
        <v>1.5997253261751669</v>
      </c>
      <c r="U7" s="15">
        <f t="shared" si="0"/>
        <v>5.2604407266371185</v>
      </c>
      <c r="V7" s="15">
        <f t="shared" si="0"/>
        <v>1.8133466508521132</v>
      </c>
    </row>
    <row r="8" spans="1:22" x14ac:dyDescent="0.25">
      <c r="A8" s="2" t="s">
        <v>8</v>
      </c>
      <c r="B8" s="4">
        <v>1522493</v>
      </c>
      <c r="C8" s="4">
        <v>1969598</v>
      </c>
      <c r="D8" s="4">
        <v>3659228</v>
      </c>
      <c r="E8" s="4">
        <v>3124242</v>
      </c>
      <c r="F8" s="4">
        <v>3456300</v>
      </c>
      <c r="G8" s="4">
        <v>2370534</v>
      </c>
      <c r="H8" s="4">
        <v>2102161</v>
      </c>
      <c r="I8" s="4">
        <v>3608439</v>
      </c>
      <c r="J8" s="4">
        <v>5291090</v>
      </c>
      <c r="K8" s="4">
        <v>6764745</v>
      </c>
      <c r="M8" s="15">
        <f t="shared" si="1"/>
        <v>1</v>
      </c>
      <c r="N8" s="15">
        <f t="shared" si="0"/>
        <v>1.2936663748207708</v>
      </c>
      <c r="O8" s="15">
        <f t="shared" si="0"/>
        <v>2.403444876265441</v>
      </c>
      <c r="P8" s="15">
        <f t="shared" si="0"/>
        <v>2.052056725383959</v>
      </c>
      <c r="Q8" s="15">
        <f t="shared" si="0"/>
        <v>2.2701582207602926</v>
      </c>
      <c r="R8" s="15">
        <f t="shared" si="0"/>
        <v>1.5570081438798076</v>
      </c>
      <c r="S8" s="15">
        <f t="shared" si="0"/>
        <v>1.3807360690656705</v>
      </c>
      <c r="T8" s="15">
        <f t="shared" si="0"/>
        <v>2.3700857737933769</v>
      </c>
      <c r="U8" s="15">
        <f t="shared" si="0"/>
        <v>3.4752803461165338</v>
      </c>
      <c r="V8" s="15">
        <f t="shared" si="0"/>
        <v>4.4432026945279883</v>
      </c>
    </row>
    <row r="9" spans="1:22" x14ac:dyDescent="0.25">
      <c r="A9" s="2" t="s">
        <v>9</v>
      </c>
      <c r="B9" s="4">
        <v>0</v>
      </c>
      <c r="C9" s="4">
        <v>0</v>
      </c>
      <c r="D9" s="4">
        <v>0</v>
      </c>
      <c r="E9" s="4">
        <v>66634</v>
      </c>
      <c r="F9" s="4">
        <v>198693</v>
      </c>
      <c r="G9" s="4">
        <v>124031</v>
      </c>
      <c r="H9" s="4">
        <v>107775</v>
      </c>
      <c r="I9" s="4">
        <v>97903</v>
      </c>
      <c r="J9" s="4">
        <v>62397</v>
      </c>
      <c r="K9" s="4">
        <v>108689</v>
      </c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x14ac:dyDescent="0.25">
      <c r="A10" s="2" t="s">
        <v>10</v>
      </c>
      <c r="B10" s="4">
        <v>0</v>
      </c>
      <c r="C10" s="4">
        <v>0</v>
      </c>
      <c r="D10" s="4">
        <v>0</v>
      </c>
      <c r="E10" s="4">
        <v>183598</v>
      </c>
      <c r="F10" s="4">
        <v>1330</v>
      </c>
      <c r="G10" s="4">
        <v>1235</v>
      </c>
      <c r="H10" s="4">
        <v>4317</v>
      </c>
      <c r="I10" s="4">
        <v>95928</v>
      </c>
      <c r="J10" s="4">
        <v>0</v>
      </c>
      <c r="K10" s="4">
        <v>0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x14ac:dyDescent="0.25">
      <c r="A11" s="2" t="s">
        <v>11</v>
      </c>
      <c r="B11" s="4">
        <v>381539</v>
      </c>
      <c r="C11" s="4">
        <v>578706</v>
      </c>
      <c r="D11" s="4">
        <v>583643</v>
      </c>
      <c r="E11" s="4">
        <v>371565</v>
      </c>
      <c r="F11" s="4">
        <v>449534</v>
      </c>
      <c r="G11" s="4">
        <v>331875</v>
      </c>
      <c r="H11" s="4">
        <v>915994</v>
      </c>
      <c r="I11" s="4">
        <v>573430</v>
      </c>
      <c r="J11" s="4">
        <v>752259</v>
      </c>
      <c r="K11" s="4">
        <v>2472625</v>
      </c>
      <c r="M11" s="15">
        <f t="shared" si="1"/>
        <v>1</v>
      </c>
      <c r="N11" s="15">
        <f t="shared" si="0"/>
        <v>1.516767617465056</v>
      </c>
      <c r="O11" s="15">
        <f t="shared" si="0"/>
        <v>1.5297073169453188</v>
      </c>
      <c r="P11" s="15">
        <f t="shared" si="0"/>
        <v>0.97385850463517487</v>
      </c>
      <c r="Q11" s="15">
        <f t="shared" si="0"/>
        <v>1.178212450103397</v>
      </c>
      <c r="R11" s="15">
        <f t="shared" si="0"/>
        <v>0.86983244176873142</v>
      </c>
      <c r="S11" s="15">
        <f t="shared" si="0"/>
        <v>2.4007873375985156</v>
      </c>
      <c r="T11" s="15">
        <f t="shared" si="0"/>
        <v>1.502939411174218</v>
      </c>
      <c r="U11" s="15">
        <f t="shared" si="0"/>
        <v>1.9716437900188448</v>
      </c>
      <c r="V11" s="15">
        <f t="shared" si="0"/>
        <v>6.4806612168087669</v>
      </c>
    </row>
    <row r="12" spans="1:22" x14ac:dyDescent="0.25">
      <c r="A12" s="18" t="s">
        <v>12</v>
      </c>
      <c r="B12" s="19">
        <v>4443254</v>
      </c>
      <c r="C12" s="19">
        <v>4629099</v>
      </c>
      <c r="D12" s="19">
        <v>5693348</v>
      </c>
      <c r="E12" s="19">
        <v>7518648</v>
      </c>
      <c r="F12" s="19">
        <v>11374849</v>
      </c>
      <c r="G12" s="19">
        <v>14941182</v>
      </c>
      <c r="H12" s="19">
        <v>16727831</v>
      </c>
      <c r="I12" s="19">
        <v>17551120</v>
      </c>
      <c r="J12" s="19">
        <v>17796955</v>
      </c>
      <c r="K12" s="19">
        <v>19073522</v>
      </c>
      <c r="M12" s="15">
        <f t="shared" si="1"/>
        <v>1</v>
      </c>
      <c r="N12" s="15">
        <f t="shared" si="0"/>
        <v>1.0418263281820035</v>
      </c>
      <c r="O12" s="15">
        <f t="shared" si="0"/>
        <v>1.2813465086623452</v>
      </c>
      <c r="P12" s="15">
        <f t="shared" si="0"/>
        <v>1.6921490421209322</v>
      </c>
      <c r="Q12" s="15">
        <f t="shared" si="0"/>
        <v>2.5600267281591376</v>
      </c>
      <c r="R12" s="15">
        <f t="shared" si="0"/>
        <v>3.3626666402595937</v>
      </c>
      <c r="S12" s="15">
        <f t="shared" si="0"/>
        <v>3.7647703687432679</v>
      </c>
      <c r="T12" s="15">
        <f t="shared" si="0"/>
        <v>3.9500600235773153</v>
      </c>
      <c r="U12" s="15">
        <f t="shared" si="0"/>
        <v>4.0053877181002928</v>
      </c>
      <c r="V12" s="15">
        <f t="shared" si="0"/>
        <v>4.2926922476185245</v>
      </c>
    </row>
    <row r="13" spans="1:22" x14ac:dyDescent="0.25">
      <c r="A13" s="2" t="s">
        <v>4</v>
      </c>
      <c r="B13" s="4">
        <v>78581</v>
      </c>
      <c r="C13" s="4">
        <v>90437</v>
      </c>
      <c r="D13" s="4">
        <v>83720</v>
      </c>
      <c r="E13" s="4">
        <v>3999</v>
      </c>
      <c r="F13" s="4">
        <v>4000</v>
      </c>
      <c r="G13" s="4">
        <v>4000</v>
      </c>
      <c r="H13" s="4">
        <v>4000</v>
      </c>
      <c r="I13" s="4">
        <v>4000</v>
      </c>
      <c r="J13" s="4">
        <v>9000</v>
      </c>
      <c r="K13" s="4">
        <v>0</v>
      </c>
      <c r="M13" s="15">
        <f t="shared" si="1"/>
        <v>1</v>
      </c>
      <c r="N13" s="15">
        <f t="shared" si="0"/>
        <v>1.1508761659943243</v>
      </c>
      <c r="O13" s="15">
        <f t="shared" si="0"/>
        <v>1.065397487942378</v>
      </c>
      <c r="P13" s="15">
        <f t="shared" si="0"/>
        <v>5.0890164289077514E-2</v>
      </c>
      <c r="Q13" s="15">
        <f t="shared" si="0"/>
        <v>5.0902890011580409E-2</v>
      </c>
      <c r="R13" s="15">
        <f t="shared" si="0"/>
        <v>5.0902890011580409E-2</v>
      </c>
      <c r="S13" s="15">
        <f t="shared" si="0"/>
        <v>5.0902890011580409E-2</v>
      </c>
      <c r="T13" s="15">
        <f t="shared" si="0"/>
        <v>5.0902890011580409E-2</v>
      </c>
      <c r="U13" s="15">
        <f t="shared" si="0"/>
        <v>0.11453150252605591</v>
      </c>
      <c r="V13" s="15">
        <f t="shared" si="0"/>
        <v>0</v>
      </c>
    </row>
    <row r="14" spans="1:22" x14ac:dyDescent="0.25">
      <c r="A14" s="2" t="s">
        <v>5</v>
      </c>
      <c r="B14" s="4">
        <v>1993</v>
      </c>
      <c r="C14" s="4">
        <v>8846</v>
      </c>
      <c r="D14" s="4">
        <v>7448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M14" s="15">
        <f t="shared" si="1"/>
        <v>1</v>
      </c>
      <c r="N14" s="15">
        <f t="shared" si="0"/>
        <v>4.4385348720521822</v>
      </c>
      <c r="O14" s="15">
        <f t="shared" si="0"/>
        <v>3.7370797792272956</v>
      </c>
      <c r="P14" s="15">
        <f t="shared" si="0"/>
        <v>0</v>
      </c>
      <c r="Q14" s="15">
        <f t="shared" si="0"/>
        <v>0</v>
      </c>
      <c r="R14" s="15">
        <f t="shared" si="0"/>
        <v>0</v>
      </c>
      <c r="S14" s="15">
        <f t="shared" si="0"/>
        <v>0</v>
      </c>
      <c r="T14" s="15">
        <f t="shared" si="0"/>
        <v>0</v>
      </c>
      <c r="U14" s="15">
        <f t="shared" si="0"/>
        <v>0</v>
      </c>
      <c r="V14" s="15">
        <f t="shared" si="0"/>
        <v>0</v>
      </c>
    </row>
    <row r="15" spans="1:22" x14ac:dyDescent="0.25">
      <c r="A15" s="2" t="s">
        <v>6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250027</v>
      </c>
      <c r="I15" s="4">
        <v>368882</v>
      </c>
      <c r="J15" s="4">
        <v>100560</v>
      </c>
      <c r="K15" s="4">
        <v>168266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x14ac:dyDescent="0.25">
      <c r="A16" s="2" t="s">
        <v>13</v>
      </c>
      <c r="B16" s="4">
        <v>0</v>
      </c>
      <c r="C16" s="4">
        <v>5401</v>
      </c>
      <c r="D16" s="4">
        <v>23266</v>
      </c>
      <c r="E16" s="4">
        <v>793862</v>
      </c>
      <c r="F16" s="4">
        <v>804168</v>
      </c>
      <c r="G16" s="4">
        <v>726494</v>
      </c>
      <c r="H16" s="4">
        <v>762217</v>
      </c>
      <c r="I16" s="4">
        <v>923994</v>
      </c>
      <c r="J16" s="4">
        <v>1134364</v>
      </c>
      <c r="K16" s="4">
        <v>1266334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x14ac:dyDescent="0.25">
      <c r="A17" s="2" t="s">
        <v>14</v>
      </c>
      <c r="B17" s="4">
        <v>5423</v>
      </c>
      <c r="C17" s="4">
        <v>5423</v>
      </c>
      <c r="D17" s="4">
        <v>4621</v>
      </c>
      <c r="E17" s="4">
        <v>4621</v>
      </c>
      <c r="F17" s="4">
        <v>4621</v>
      </c>
      <c r="G17" s="4">
        <v>4621</v>
      </c>
      <c r="H17" s="4">
        <v>4621</v>
      </c>
      <c r="I17" s="4">
        <v>4621</v>
      </c>
      <c r="J17" s="4">
        <v>4621</v>
      </c>
      <c r="K17" s="4">
        <v>4621</v>
      </c>
      <c r="M17" s="15">
        <f t="shared" si="1"/>
        <v>1</v>
      </c>
      <c r="N17" s="15">
        <f t="shared" si="0"/>
        <v>1</v>
      </c>
      <c r="O17" s="15">
        <f t="shared" si="0"/>
        <v>0.85211137746634702</v>
      </c>
      <c r="P17" s="15">
        <f t="shared" si="0"/>
        <v>0.85211137746634702</v>
      </c>
      <c r="Q17" s="15">
        <f t="shared" si="0"/>
        <v>0.85211137746634702</v>
      </c>
      <c r="R17" s="15">
        <f t="shared" si="0"/>
        <v>0.85211137746634702</v>
      </c>
      <c r="S17" s="15">
        <f t="shared" si="0"/>
        <v>0.85211137746634702</v>
      </c>
      <c r="T17" s="15">
        <f t="shared" si="0"/>
        <v>0.85211137746634702</v>
      </c>
      <c r="U17" s="15">
        <f t="shared" si="0"/>
        <v>0.85211137746634702</v>
      </c>
      <c r="V17" s="15">
        <f t="shared" si="0"/>
        <v>0.85211137746634702</v>
      </c>
    </row>
    <row r="18" spans="1:22" x14ac:dyDescent="0.25">
      <c r="A18" s="2" t="s">
        <v>15</v>
      </c>
      <c r="B18" s="4">
        <v>3572723</v>
      </c>
      <c r="C18" s="4">
        <v>3640712</v>
      </c>
      <c r="D18" s="4">
        <v>4088907</v>
      </c>
      <c r="E18" s="4">
        <v>5846115</v>
      </c>
      <c r="F18" s="4">
        <v>8321563</v>
      </c>
      <c r="G18" s="4">
        <v>10663393</v>
      </c>
      <c r="H18" s="4">
        <v>11479744</v>
      </c>
      <c r="I18" s="4">
        <v>11741476</v>
      </c>
      <c r="J18" s="4">
        <v>12303437</v>
      </c>
      <c r="K18" s="4">
        <v>12339167</v>
      </c>
      <c r="M18" s="15">
        <f t="shared" si="1"/>
        <v>1</v>
      </c>
      <c r="N18" s="15">
        <f t="shared" si="0"/>
        <v>1.0190300227585514</v>
      </c>
      <c r="O18" s="15">
        <f t="shared" si="0"/>
        <v>1.1444791549750708</v>
      </c>
      <c r="P18" s="15">
        <f t="shared" si="0"/>
        <v>1.636319132493619</v>
      </c>
      <c r="Q18" s="15">
        <f t="shared" si="0"/>
        <v>2.3291934471270235</v>
      </c>
      <c r="R18" s="15">
        <f t="shared" si="0"/>
        <v>2.9846682768297459</v>
      </c>
      <c r="S18" s="15">
        <f t="shared" si="0"/>
        <v>3.2131637409337359</v>
      </c>
      <c r="T18" s="15">
        <f t="shared" si="0"/>
        <v>3.2864221491562597</v>
      </c>
      <c r="U18" s="15">
        <f t="shared" si="0"/>
        <v>3.4437142202180242</v>
      </c>
      <c r="V18" s="15">
        <f t="shared" si="0"/>
        <v>3.4537149955370174</v>
      </c>
    </row>
    <row r="19" spans="1:22" x14ac:dyDescent="0.25">
      <c r="A19" s="2" t="s">
        <v>16</v>
      </c>
      <c r="B19" s="4">
        <v>122779</v>
      </c>
      <c r="C19" s="4">
        <v>111888</v>
      </c>
      <c r="D19" s="4">
        <v>102435</v>
      </c>
      <c r="E19" s="4">
        <v>39904</v>
      </c>
      <c r="F19" s="4">
        <v>39367</v>
      </c>
      <c r="G19" s="4">
        <v>60569</v>
      </c>
      <c r="H19" s="4">
        <v>59409</v>
      </c>
      <c r="I19" s="4">
        <v>55106</v>
      </c>
      <c r="J19" s="4">
        <v>65187</v>
      </c>
      <c r="K19" s="4">
        <v>58185</v>
      </c>
      <c r="M19" s="15">
        <f t="shared" si="1"/>
        <v>1</v>
      </c>
      <c r="N19" s="15">
        <f t="shared" ref="N19:N50" si="2">C19/$B19</f>
        <v>0.911295905651618</v>
      </c>
      <c r="O19" s="15">
        <f t="shared" ref="O19:O50" si="3">D19/$B19</f>
        <v>0.83430391190675934</v>
      </c>
      <c r="P19" s="15">
        <f t="shared" ref="P19:P50" si="4">E19/$B19</f>
        <v>0.32500671939012371</v>
      </c>
      <c r="Q19" s="15">
        <f t="shared" ref="Q19:Q50" si="5">F19/$B19</f>
        <v>0.32063300727323074</v>
      </c>
      <c r="R19" s="15">
        <f t="shared" ref="R19:R50" si="6">G19/$B19</f>
        <v>0.4933172610951384</v>
      </c>
      <c r="S19" s="15">
        <f t="shared" ref="S19:S50" si="7">H19/$B19</f>
        <v>0.4838693913454255</v>
      </c>
      <c r="T19" s="15">
        <f t="shared" ref="T19:T50" si="8">I19/$B19</f>
        <v>0.44882268140317155</v>
      </c>
      <c r="U19" s="15">
        <f t="shared" ref="U19:U50" si="9">J19/$B19</f>
        <v>0.5309295563573575</v>
      </c>
      <c r="V19" s="15">
        <f t="shared" ref="V19:V50" si="10">K19/$B19</f>
        <v>0.47390025981641809</v>
      </c>
    </row>
    <row r="20" spans="1:22" x14ac:dyDescent="0.25">
      <c r="A20" s="2" t="s">
        <v>17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x14ac:dyDescent="0.25">
      <c r="A21" s="2" t="s">
        <v>18</v>
      </c>
      <c r="B21" s="4">
        <v>0</v>
      </c>
      <c r="C21" s="4">
        <v>0</v>
      </c>
      <c r="D21" s="4">
        <v>0</v>
      </c>
      <c r="E21" s="4">
        <v>139216</v>
      </c>
      <c r="F21" s="4">
        <v>1330197</v>
      </c>
      <c r="G21" s="4">
        <v>2623134</v>
      </c>
      <c r="H21" s="4">
        <v>3202503</v>
      </c>
      <c r="I21" s="4">
        <v>3227031</v>
      </c>
      <c r="J21" s="4">
        <v>3067871</v>
      </c>
      <c r="K21" s="4">
        <v>3566132</v>
      </c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x14ac:dyDescent="0.25">
      <c r="A22" s="2" t="s">
        <v>9</v>
      </c>
      <c r="B22" s="4">
        <v>0</v>
      </c>
      <c r="C22" s="4">
        <v>0</v>
      </c>
      <c r="D22" s="4">
        <v>0</v>
      </c>
      <c r="E22" s="4">
        <v>272363</v>
      </c>
      <c r="F22" s="4">
        <v>405292</v>
      </c>
      <c r="G22" s="4">
        <v>260314</v>
      </c>
      <c r="H22" s="4">
        <v>179695</v>
      </c>
      <c r="I22" s="4">
        <v>238352</v>
      </c>
      <c r="J22" s="4">
        <v>99276</v>
      </c>
      <c r="K22" s="4">
        <v>378000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2" x14ac:dyDescent="0.25">
      <c r="A23" s="26" t="s">
        <v>19</v>
      </c>
      <c r="B23" s="27">
        <v>10223304</v>
      </c>
      <c r="C23" s="27">
        <v>13918037</v>
      </c>
      <c r="D23" s="27">
        <v>14757986</v>
      </c>
      <c r="E23" s="27">
        <v>16647907</v>
      </c>
      <c r="F23" s="27">
        <v>21139387</v>
      </c>
      <c r="G23" s="27">
        <v>21932560</v>
      </c>
      <c r="H23" s="27">
        <v>25470116</v>
      </c>
      <c r="I23" s="27">
        <v>31218180</v>
      </c>
      <c r="J23" s="27">
        <v>38162979</v>
      </c>
      <c r="K23" s="27">
        <v>40035727</v>
      </c>
      <c r="M23" s="15">
        <f t="shared" si="1"/>
        <v>1</v>
      </c>
      <c r="N23" s="15">
        <f t="shared" si="2"/>
        <v>1.3614030258710883</v>
      </c>
      <c r="O23" s="15">
        <f t="shared" si="3"/>
        <v>1.4435632550885702</v>
      </c>
      <c r="P23" s="15">
        <f t="shared" si="4"/>
        <v>1.6284272677404488</v>
      </c>
      <c r="Q23" s="15">
        <f t="shared" si="5"/>
        <v>2.0677646874239484</v>
      </c>
      <c r="R23" s="15">
        <f t="shared" si="6"/>
        <v>2.1453494877976826</v>
      </c>
      <c r="S23" s="15">
        <f t="shared" si="7"/>
        <v>2.491378129810089</v>
      </c>
      <c r="T23" s="15">
        <f t="shared" si="8"/>
        <v>3.0536292376711089</v>
      </c>
      <c r="U23" s="15">
        <f t="shared" si="9"/>
        <v>3.7329398597557111</v>
      </c>
      <c r="V23" s="15">
        <f t="shared" si="10"/>
        <v>3.9161240827818484</v>
      </c>
    </row>
    <row r="24" spans="1:22" x14ac:dyDescent="0.25">
      <c r="A24" s="1" t="s">
        <v>20</v>
      </c>
      <c r="B24" s="4">
        <v>5353550</v>
      </c>
      <c r="C24" s="4">
        <v>8847419</v>
      </c>
      <c r="D24" s="4">
        <v>8386151</v>
      </c>
      <c r="E24" s="4">
        <v>8068100</v>
      </c>
      <c r="F24" s="4">
        <v>10396466</v>
      </c>
      <c r="G24" s="4">
        <v>8561001</v>
      </c>
      <c r="H24" s="4">
        <v>8828240</v>
      </c>
      <c r="I24" s="4">
        <v>12660262</v>
      </c>
      <c r="J24" s="4">
        <v>17675669</v>
      </c>
      <c r="K24" s="4">
        <v>15949538</v>
      </c>
      <c r="M24" s="15">
        <f t="shared" si="1"/>
        <v>1</v>
      </c>
      <c r="N24" s="15">
        <f t="shared" si="2"/>
        <v>1.6526265748895592</v>
      </c>
      <c r="O24" s="15">
        <f t="shared" si="3"/>
        <v>1.5664654294813722</v>
      </c>
      <c r="P24" s="15">
        <f t="shared" si="4"/>
        <v>1.5070560656013299</v>
      </c>
      <c r="Q24" s="15">
        <f t="shared" si="5"/>
        <v>1.9419760719522561</v>
      </c>
      <c r="R24" s="15">
        <f t="shared" si="6"/>
        <v>1.5991260005043382</v>
      </c>
      <c r="S24" s="15">
        <f t="shared" si="7"/>
        <v>1.6490440922378609</v>
      </c>
      <c r="T24" s="15">
        <f t="shared" si="8"/>
        <v>2.364834922621438</v>
      </c>
      <c r="U24" s="15">
        <f t="shared" si="9"/>
        <v>3.3016725350468379</v>
      </c>
      <c r="V24" s="15">
        <f t="shared" si="10"/>
        <v>2.979245173763204</v>
      </c>
    </row>
    <row r="25" spans="1:22" x14ac:dyDescent="0.25">
      <c r="A25" s="2" t="s">
        <v>21</v>
      </c>
      <c r="B25" s="4">
        <v>1516521</v>
      </c>
      <c r="C25" s="4">
        <v>2275340</v>
      </c>
      <c r="D25" s="4">
        <v>929364</v>
      </c>
      <c r="E25" s="4">
        <v>551905</v>
      </c>
      <c r="F25" s="4">
        <v>909587</v>
      </c>
      <c r="G25" s="4">
        <v>40248</v>
      </c>
      <c r="H25" s="4">
        <v>94023</v>
      </c>
      <c r="I25" s="4">
        <v>385524</v>
      </c>
      <c r="J25" s="4">
        <v>340875</v>
      </c>
      <c r="K25" s="4">
        <v>1141869</v>
      </c>
      <c r="M25" s="15">
        <f t="shared" si="1"/>
        <v>1</v>
      </c>
      <c r="N25" s="15">
        <f t="shared" si="2"/>
        <v>1.5003682771290341</v>
      </c>
      <c r="O25" s="15">
        <f t="shared" si="3"/>
        <v>0.61282633079264981</v>
      </c>
      <c r="P25" s="15">
        <f t="shared" si="4"/>
        <v>0.36392835971278997</v>
      </c>
      <c r="Q25" s="15">
        <f t="shared" si="5"/>
        <v>0.59978529806049508</v>
      </c>
      <c r="R25" s="15">
        <f t="shared" si="6"/>
        <v>2.6539691834138797E-2</v>
      </c>
      <c r="S25" s="15">
        <f t="shared" si="7"/>
        <v>6.1999141456003576E-2</v>
      </c>
      <c r="T25" s="15">
        <f t="shared" si="8"/>
        <v>0.25421606426815058</v>
      </c>
      <c r="U25" s="15">
        <f t="shared" si="9"/>
        <v>0.22477433546914286</v>
      </c>
      <c r="V25" s="15">
        <f t="shared" si="10"/>
        <v>0.75295297592318211</v>
      </c>
    </row>
    <row r="26" spans="1:22" x14ac:dyDescent="0.25">
      <c r="A26" s="2" t="s">
        <v>22</v>
      </c>
      <c r="B26" s="4">
        <v>117400</v>
      </c>
      <c r="C26" s="4">
        <v>134583</v>
      </c>
      <c r="D26" s="4">
        <v>206901</v>
      </c>
      <c r="E26" s="4">
        <v>152455</v>
      </c>
      <c r="F26" s="4">
        <v>165084</v>
      </c>
      <c r="G26" s="4">
        <v>737056</v>
      </c>
      <c r="H26" s="4">
        <v>1777358</v>
      </c>
      <c r="I26" s="4">
        <v>1572434</v>
      </c>
      <c r="J26" s="4">
        <v>4932839</v>
      </c>
      <c r="K26" s="4">
        <v>2971529</v>
      </c>
      <c r="M26" s="15">
        <f t="shared" si="1"/>
        <v>1</v>
      </c>
      <c r="N26" s="15">
        <f t="shared" si="2"/>
        <v>1.1463628620102215</v>
      </c>
      <c r="O26" s="15">
        <f t="shared" si="3"/>
        <v>1.762359454855196</v>
      </c>
      <c r="P26" s="15">
        <f t="shared" si="4"/>
        <v>1.2985945485519592</v>
      </c>
      <c r="Q26" s="15">
        <f t="shared" si="5"/>
        <v>1.4061669505962522</v>
      </c>
      <c r="R26" s="15">
        <f t="shared" si="6"/>
        <v>6.2781601362862007</v>
      </c>
      <c r="S26" s="15">
        <f t="shared" si="7"/>
        <v>15.139335604770016</v>
      </c>
      <c r="T26" s="15">
        <f t="shared" si="8"/>
        <v>13.393816013628619</v>
      </c>
      <c r="U26" s="15">
        <f t="shared" si="9"/>
        <v>42.017367972742761</v>
      </c>
      <c r="V26" s="15">
        <f t="shared" si="10"/>
        <v>25.311149914821126</v>
      </c>
    </row>
    <row r="27" spans="1:22" x14ac:dyDescent="0.25">
      <c r="A27" s="2" t="s">
        <v>23</v>
      </c>
      <c r="B27" s="4">
        <v>2327828</v>
      </c>
      <c r="C27" s="4">
        <v>4885271</v>
      </c>
      <c r="D27" s="4">
        <v>5548220</v>
      </c>
      <c r="E27" s="4">
        <v>5064230</v>
      </c>
      <c r="F27" s="4">
        <v>6793651</v>
      </c>
      <c r="G27" s="4">
        <v>5610001</v>
      </c>
      <c r="H27" s="4">
        <v>3860567</v>
      </c>
      <c r="I27" s="4">
        <v>6987843</v>
      </c>
      <c r="J27" s="4">
        <v>8213166</v>
      </c>
      <c r="K27" s="4">
        <v>7496141</v>
      </c>
      <c r="M27" s="15">
        <f t="shared" si="1"/>
        <v>1</v>
      </c>
      <c r="N27" s="15">
        <f t="shared" si="2"/>
        <v>2.0986391606252695</v>
      </c>
      <c r="O27" s="15">
        <f t="shared" si="3"/>
        <v>2.3834321092451849</v>
      </c>
      <c r="P27" s="15">
        <f t="shared" si="4"/>
        <v>2.1755172633029587</v>
      </c>
      <c r="Q27" s="15">
        <f t="shared" si="5"/>
        <v>2.9184505899920441</v>
      </c>
      <c r="R27" s="15">
        <f t="shared" si="6"/>
        <v>2.409972300358961</v>
      </c>
      <c r="S27" s="15">
        <f t="shared" si="7"/>
        <v>1.6584416889907674</v>
      </c>
      <c r="T27" s="15">
        <f t="shared" si="8"/>
        <v>3.0018725610311416</v>
      </c>
      <c r="U27" s="15">
        <f t="shared" si="9"/>
        <v>3.5282529465235406</v>
      </c>
      <c r="V27" s="15">
        <f t="shared" si="10"/>
        <v>3.2202297592433804</v>
      </c>
    </row>
    <row r="28" spans="1:22" x14ac:dyDescent="0.25">
      <c r="A28" s="2" t="s">
        <v>6</v>
      </c>
      <c r="B28" s="4">
        <v>5196</v>
      </c>
      <c r="C28" s="4">
        <v>929</v>
      </c>
      <c r="D28" s="4">
        <v>114</v>
      </c>
      <c r="E28" s="4">
        <v>0</v>
      </c>
      <c r="F28" s="4">
        <v>0</v>
      </c>
      <c r="G28" s="4">
        <v>68</v>
      </c>
      <c r="H28" s="4">
        <v>40379</v>
      </c>
      <c r="I28" s="4">
        <v>29454</v>
      </c>
      <c r="J28" s="4">
        <v>177137</v>
      </c>
      <c r="K28" s="4">
        <v>236050</v>
      </c>
      <c r="M28" s="15">
        <f t="shared" si="1"/>
        <v>1</v>
      </c>
      <c r="N28" s="15">
        <f t="shared" si="2"/>
        <v>0.17879137798306388</v>
      </c>
      <c r="O28" s="15">
        <f t="shared" si="3"/>
        <v>2.1939953810623556E-2</v>
      </c>
      <c r="P28" s="15">
        <f t="shared" si="4"/>
        <v>0</v>
      </c>
      <c r="Q28" s="15">
        <f t="shared" si="5"/>
        <v>0</v>
      </c>
      <c r="R28" s="15">
        <f t="shared" si="6"/>
        <v>1.3086989992301771E-2</v>
      </c>
      <c r="S28" s="15">
        <f t="shared" si="7"/>
        <v>7.7711701308698995</v>
      </c>
      <c r="T28" s="15">
        <f t="shared" si="8"/>
        <v>5.6685912240184759</v>
      </c>
      <c r="U28" s="15">
        <f t="shared" si="9"/>
        <v>34.091031562740568</v>
      </c>
      <c r="V28" s="15">
        <f t="shared" si="10"/>
        <v>45.429176289453423</v>
      </c>
    </row>
    <row r="29" spans="1:22" x14ac:dyDescent="0.25">
      <c r="A29" s="2" t="s">
        <v>24</v>
      </c>
      <c r="B29" s="4">
        <v>2180</v>
      </c>
      <c r="C29" s="4">
        <v>2992</v>
      </c>
      <c r="D29" s="4">
        <v>5324</v>
      </c>
      <c r="E29" s="4">
        <v>53934</v>
      </c>
      <c r="F29" s="4">
        <v>65524</v>
      </c>
      <c r="G29" s="4">
        <v>93297</v>
      </c>
      <c r="H29" s="4">
        <v>70129</v>
      </c>
      <c r="I29" s="4">
        <v>92442</v>
      </c>
      <c r="J29" s="4">
        <v>119833</v>
      </c>
      <c r="K29" s="4">
        <v>127500</v>
      </c>
      <c r="M29" s="15">
        <f t="shared" si="1"/>
        <v>1</v>
      </c>
      <c r="N29" s="15">
        <f t="shared" si="2"/>
        <v>1.3724770642201836</v>
      </c>
      <c r="O29" s="15">
        <f t="shared" si="3"/>
        <v>2.4422018348623853</v>
      </c>
      <c r="P29" s="15">
        <f t="shared" si="4"/>
        <v>24.740366972477066</v>
      </c>
      <c r="Q29" s="15">
        <f t="shared" si="5"/>
        <v>30.056880733944954</v>
      </c>
      <c r="R29" s="15">
        <f t="shared" si="6"/>
        <v>42.796788990825689</v>
      </c>
      <c r="S29" s="15">
        <f t="shared" si="7"/>
        <v>32.169266055045874</v>
      </c>
      <c r="T29" s="15">
        <f t="shared" si="8"/>
        <v>42.404587155963306</v>
      </c>
      <c r="U29" s="15">
        <f t="shared" si="9"/>
        <v>54.969266055045871</v>
      </c>
      <c r="V29" s="15">
        <f t="shared" si="10"/>
        <v>58.486238532110093</v>
      </c>
    </row>
    <row r="30" spans="1:22" x14ac:dyDescent="0.25">
      <c r="A30" s="2" t="s">
        <v>25</v>
      </c>
      <c r="B30" s="4">
        <v>0</v>
      </c>
      <c r="C30" s="4">
        <v>0</v>
      </c>
      <c r="D30" s="4">
        <v>0</v>
      </c>
      <c r="E30" s="4">
        <v>11489</v>
      </c>
      <c r="F30" s="4">
        <v>9563</v>
      </c>
      <c r="G30" s="4">
        <v>10282</v>
      </c>
      <c r="H30" s="4">
        <v>31757</v>
      </c>
      <c r="I30" s="4">
        <v>27953</v>
      </c>
      <c r="J30" s="4">
        <v>36797</v>
      </c>
      <c r="K30" s="4">
        <v>39300</v>
      </c>
      <c r="M30" s="15"/>
      <c r="N30" s="15"/>
      <c r="O30" s="15"/>
      <c r="P30" s="15"/>
      <c r="Q30" s="15"/>
      <c r="R30" s="15"/>
      <c r="S30" s="15"/>
      <c r="T30" s="15"/>
      <c r="U30" s="15"/>
      <c r="V30" s="15"/>
    </row>
    <row r="31" spans="1:22" x14ac:dyDescent="0.25">
      <c r="A31" s="2" t="s">
        <v>26</v>
      </c>
      <c r="B31" s="4">
        <v>58426</v>
      </c>
      <c r="C31" s="4">
        <v>69944</v>
      </c>
      <c r="D31" s="4">
        <v>85116</v>
      </c>
      <c r="E31" s="4">
        <v>222167</v>
      </c>
      <c r="F31" s="4">
        <v>6178</v>
      </c>
      <c r="G31" s="4">
        <v>5147</v>
      </c>
      <c r="H31" s="4">
        <v>133346</v>
      </c>
      <c r="I31" s="4">
        <v>141217</v>
      </c>
      <c r="J31" s="4">
        <v>21296</v>
      </c>
      <c r="K31" s="4">
        <v>98749</v>
      </c>
      <c r="M31" s="15">
        <f t="shared" si="1"/>
        <v>1</v>
      </c>
      <c r="N31" s="15">
        <f t="shared" si="2"/>
        <v>1.1971382603635368</v>
      </c>
      <c r="O31" s="15">
        <f t="shared" si="3"/>
        <v>1.4568171704378188</v>
      </c>
      <c r="P31" s="15">
        <f t="shared" si="4"/>
        <v>3.8025365419505013</v>
      </c>
      <c r="Q31" s="15">
        <f t="shared" si="5"/>
        <v>0.10574059494060864</v>
      </c>
      <c r="R31" s="15">
        <f t="shared" si="6"/>
        <v>8.8094341560264272E-2</v>
      </c>
      <c r="S31" s="15">
        <f t="shared" si="7"/>
        <v>2.2823058227501454</v>
      </c>
      <c r="T31" s="15">
        <f t="shared" si="8"/>
        <v>2.4170232430767125</v>
      </c>
      <c r="U31" s="15">
        <f t="shared" si="9"/>
        <v>0.36449525896005203</v>
      </c>
      <c r="V31" s="15">
        <f t="shared" si="10"/>
        <v>1.6901550679492008</v>
      </c>
    </row>
    <row r="32" spans="1:22" x14ac:dyDescent="0.25">
      <c r="A32" s="2" t="s">
        <v>27</v>
      </c>
      <c r="B32" s="4">
        <v>0</v>
      </c>
      <c r="C32" s="4">
        <v>0</v>
      </c>
      <c r="D32" s="4">
        <v>0</v>
      </c>
      <c r="E32" s="4">
        <v>15381</v>
      </c>
      <c r="F32" s="4">
        <v>10656</v>
      </c>
      <c r="G32" s="4">
        <v>18701</v>
      </c>
      <c r="H32" s="4">
        <v>23111</v>
      </c>
      <c r="I32" s="4">
        <v>15417</v>
      </c>
      <c r="J32" s="4">
        <v>20428</v>
      </c>
      <c r="K32" s="4">
        <v>4878</v>
      </c>
      <c r="M32" s="15"/>
      <c r="N32" s="15"/>
      <c r="O32" s="15"/>
      <c r="P32" s="15"/>
      <c r="Q32" s="15"/>
      <c r="R32" s="15"/>
      <c r="S32" s="15"/>
      <c r="T32" s="15"/>
      <c r="U32" s="15"/>
      <c r="V32" s="15"/>
    </row>
    <row r="33" spans="1:22" x14ac:dyDescent="0.25">
      <c r="A33" s="2" t="s">
        <v>28</v>
      </c>
      <c r="B33" s="4">
        <v>82606</v>
      </c>
      <c r="C33" s="4">
        <v>245821</v>
      </c>
      <c r="D33" s="4">
        <v>63182</v>
      </c>
      <c r="E33" s="4">
        <v>55450</v>
      </c>
      <c r="F33" s="4">
        <v>363747</v>
      </c>
      <c r="G33" s="4">
        <v>108824</v>
      </c>
      <c r="H33" s="4">
        <v>70604</v>
      </c>
      <c r="I33" s="4">
        <v>65056</v>
      </c>
      <c r="J33" s="4">
        <v>89924</v>
      </c>
      <c r="K33" s="4">
        <v>80345</v>
      </c>
      <c r="M33" s="15">
        <f t="shared" si="1"/>
        <v>1</v>
      </c>
      <c r="N33" s="15">
        <f t="shared" si="2"/>
        <v>2.9758250006052829</v>
      </c>
      <c r="O33" s="15">
        <f t="shared" si="3"/>
        <v>0.76485969542164012</v>
      </c>
      <c r="P33" s="15">
        <f t="shared" si="4"/>
        <v>0.67125874633803839</v>
      </c>
      <c r="Q33" s="15">
        <f t="shared" si="5"/>
        <v>4.4033968476866088</v>
      </c>
      <c r="R33" s="15">
        <f t="shared" si="6"/>
        <v>1.3173861462847736</v>
      </c>
      <c r="S33" s="15">
        <f t="shared" si="7"/>
        <v>0.85470789046800477</v>
      </c>
      <c r="T33" s="15">
        <f t="shared" si="8"/>
        <v>0.78754569885964698</v>
      </c>
      <c r="U33" s="15">
        <f t="shared" si="9"/>
        <v>1.0885892065951626</v>
      </c>
      <c r="V33" s="15">
        <f t="shared" si="10"/>
        <v>0.97262910684453918</v>
      </c>
    </row>
    <row r="34" spans="1:22" x14ac:dyDescent="0.25">
      <c r="A34" s="2" t="s">
        <v>29</v>
      </c>
      <c r="B34" s="4">
        <v>1222092</v>
      </c>
      <c r="C34" s="4">
        <v>1222149</v>
      </c>
      <c r="D34" s="4">
        <v>1536946</v>
      </c>
      <c r="E34" s="4">
        <v>1941089</v>
      </c>
      <c r="F34" s="4">
        <v>2072476</v>
      </c>
      <c r="G34" s="4">
        <v>1937377</v>
      </c>
      <c r="H34" s="4">
        <v>2726966</v>
      </c>
      <c r="I34" s="4">
        <v>3342922</v>
      </c>
      <c r="J34" s="4">
        <v>3723374</v>
      </c>
      <c r="K34" s="4">
        <v>3753177</v>
      </c>
      <c r="M34" s="15">
        <f t="shared" si="1"/>
        <v>1</v>
      </c>
      <c r="N34" s="15">
        <f t="shared" si="2"/>
        <v>1.0000466413330584</v>
      </c>
      <c r="O34" s="15">
        <f t="shared" si="3"/>
        <v>1.2576352680485594</v>
      </c>
      <c r="P34" s="15">
        <f t="shared" si="4"/>
        <v>1.5883329569295928</v>
      </c>
      <c r="Q34" s="15">
        <f t="shared" si="5"/>
        <v>1.6958428661671954</v>
      </c>
      <c r="R34" s="15">
        <f t="shared" si="6"/>
        <v>1.5852955423977899</v>
      </c>
      <c r="S34" s="15">
        <f t="shared" si="7"/>
        <v>2.2313917446477025</v>
      </c>
      <c r="T34" s="15">
        <f t="shared" si="8"/>
        <v>2.7354094454427327</v>
      </c>
      <c r="U34" s="15">
        <f t="shared" si="9"/>
        <v>3.0467215234204952</v>
      </c>
      <c r="V34" s="15">
        <f t="shared" si="10"/>
        <v>3.0711083944580277</v>
      </c>
    </row>
    <row r="35" spans="1:22" x14ac:dyDescent="0.25">
      <c r="A35" s="28" t="s">
        <v>30</v>
      </c>
      <c r="B35" s="29">
        <v>1090212</v>
      </c>
      <c r="C35" s="29">
        <v>1169462</v>
      </c>
      <c r="D35" s="29">
        <v>1966177</v>
      </c>
      <c r="E35" s="29">
        <v>3690223</v>
      </c>
      <c r="F35" s="29">
        <v>5604407</v>
      </c>
      <c r="G35" s="29">
        <v>7158929</v>
      </c>
      <c r="H35" s="29">
        <v>8273427</v>
      </c>
      <c r="I35" s="29">
        <v>10390885</v>
      </c>
      <c r="J35" s="29">
        <v>10009649</v>
      </c>
      <c r="K35" s="29">
        <v>14140360</v>
      </c>
      <c r="M35" s="15">
        <f t="shared" si="1"/>
        <v>1</v>
      </c>
      <c r="N35" s="15">
        <f t="shared" si="2"/>
        <v>1.0726922837026194</v>
      </c>
      <c r="O35" s="15">
        <f t="shared" si="3"/>
        <v>1.8034813412437214</v>
      </c>
      <c r="P35" s="15">
        <f t="shared" si="4"/>
        <v>3.3848673469013368</v>
      </c>
      <c r="Q35" s="15">
        <f t="shared" si="5"/>
        <v>5.1406579637721839</v>
      </c>
      <c r="R35" s="15">
        <f t="shared" si="6"/>
        <v>6.5665476072543685</v>
      </c>
      <c r="S35" s="15">
        <f t="shared" si="7"/>
        <v>7.588824008541458</v>
      </c>
      <c r="T35" s="15">
        <f t="shared" si="8"/>
        <v>9.5310682692907438</v>
      </c>
      <c r="U35" s="15">
        <f t="shared" si="9"/>
        <v>9.1813784841847266</v>
      </c>
      <c r="V35" s="15">
        <f t="shared" si="10"/>
        <v>12.970284678576277</v>
      </c>
    </row>
    <row r="36" spans="1:22" x14ac:dyDescent="0.25">
      <c r="A36" s="2" t="s">
        <v>31</v>
      </c>
      <c r="B36" s="4">
        <v>520593</v>
      </c>
      <c r="C36" s="4">
        <v>525867</v>
      </c>
      <c r="D36" s="4">
        <v>1211553</v>
      </c>
      <c r="E36" s="4">
        <v>3539773</v>
      </c>
      <c r="F36" s="4">
        <v>5447345</v>
      </c>
      <c r="G36" s="4">
        <v>6977706</v>
      </c>
      <c r="H36" s="4">
        <v>8048039</v>
      </c>
      <c r="I36" s="4">
        <v>10176307</v>
      </c>
      <c r="J36" s="4">
        <v>9777270</v>
      </c>
      <c r="K36" s="4">
        <v>13836142</v>
      </c>
      <c r="M36" s="15">
        <f t="shared" si="1"/>
        <v>1</v>
      </c>
      <c r="N36" s="15">
        <f t="shared" si="2"/>
        <v>1.0101307547354652</v>
      </c>
      <c r="O36" s="15">
        <f t="shared" si="3"/>
        <v>2.3272556488466036</v>
      </c>
      <c r="P36" s="15">
        <f t="shared" si="4"/>
        <v>6.7995017220746341</v>
      </c>
      <c r="Q36" s="15">
        <f t="shared" si="5"/>
        <v>10.463730783932938</v>
      </c>
      <c r="R36" s="15">
        <f t="shared" si="6"/>
        <v>13.403380375840628</v>
      </c>
      <c r="S36" s="15">
        <f t="shared" si="7"/>
        <v>15.459368450978019</v>
      </c>
      <c r="T36" s="15">
        <f t="shared" si="8"/>
        <v>19.547529451990325</v>
      </c>
      <c r="U36" s="15">
        <f t="shared" si="9"/>
        <v>18.781024716044971</v>
      </c>
      <c r="V36" s="15">
        <f t="shared" si="10"/>
        <v>26.577656633877137</v>
      </c>
    </row>
    <row r="37" spans="1:22" x14ac:dyDescent="0.25">
      <c r="A37" s="2" t="s">
        <v>32</v>
      </c>
      <c r="B37" s="4">
        <v>98815</v>
      </c>
      <c r="C37" s="4">
        <v>103968</v>
      </c>
      <c r="D37" s="4">
        <v>105402</v>
      </c>
      <c r="E37" s="4">
        <v>144126</v>
      </c>
      <c r="F37" s="4">
        <v>152003</v>
      </c>
      <c r="G37" s="4">
        <v>176023</v>
      </c>
      <c r="H37" s="4">
        <v>193973</v>
      </c>
      <c r="I37" s="4">
        <v>207415</v>
      </c>
      <c r="J37" s="4">
        <v>223734</v>
      </c>
      <c r="K37" s="4">
        <v>257392</v>
      </c>
      <c r="M37" s="15">
        <f t="shared" si="1"/>
        <v>1</v>
      </c>
      <c r="N37" s="15">
        <f t="shared" si="2"/>
        <v>1.0521479532459648</v>
      </c>
      <c r="O37" s="15">
        <f t="shared" si="3"/>
        <v>1.0666599200526237</v>
      </c>
      <c r="P37" s="15">
        <f t="shared" si="4"/>
        <v>1.4585437433588018</v>
      </c>
      <c r="Q37" s="15">
        <f t="shared" si="5"/>
        <v>1.5382583615847796</v>
      </c>
      <c r="R37" s="15">
        <f t="shared" si="6"/>
        <v>1.7813388655568487</v>
      </c>
      <c r="S37" s="15">
        <f t="shared" si="7"/>
        <v>1.9629914486667004</v>
      </c>
      <c r="T37" s="15">
        <f t="shared" si="8"/>
        <v>2.0990234276172646</v>
      </c>
      <c r="U37" s="15">
        <f t="shared" si="9"/>
        <v>2.2641704194707279</v>
      </c>
      <c r="V37" s="15">
        <f t="shared" si="10"/>
        <v>2.604786722663563</v>
      </c>
    </row>
    <row r="38" spans="1:22" x14ac:dyDescent="0.25">
      <c r="A38" s="2" t="s">
        <v>33</v>
      </c>
      <c r="B38" s="4">
        <v>196754</v>
      </c>
      <c r="C38" s="4">
        <v>191669</v>
      </c>
      <c r="D38" s="4">
        <v>231062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M38" s="15">
        <f t="shared" si="1"/>
        <v>1</v>
      </c>
      <c r="N38" s="15">
        <f t="shared" si="2"/>
        <v>0.97415554448702446</v>
      </c>
      <c r="O38" s="15">
        <f t="shared" si="3"/>
        <v>1.1743700255140936</v>
      </c>
      <c r="P38" s="15">
        <f t="shared" si="4"/>
        <v>0</v>
      </c>
      <c r="Q38" s="15">
        <f t="shared" si="5"/>
        <v>0</v>
      </c>
      <c r="R38" s="15">
        <f t="shared" si="6"/>
        <v>0</v>
      </c>
      <c r="S38" s="15">
        <f t="shared" si="7"/>
        <v>0</v>
      </c>
      <c r="T38" s="15">
        <f t="shared" si="8"/>
        <v>0</v>
      </c>
      <c r="U38" s="15">
        <f t="shared" si="9"/>
        <v>0</v>
      </c>
      <c r="V38" s="15">
        <f t="shared" si="10"/>
        <v>0</v>
      </c>
    </row>
    <row r="39" spans="1:22" x14ac:dyDescent="0.25">
      <c r="A39" s="2" t="s">
        <v>34</v>
      </c>
      <c r="B39" s="4">
        <v>274050</v>
      </c>
      <c r="C39" s="4">
        <v>347432</v>
      </c>
      <c r="D39" s="4">
        <v>417600</v>
      </c>
      <c r="E39" s="4">
        <v>6324</v>
      </c>
      <c r="F39" s="4">
        <v>5059</v>
      </c>
      <c r="G39" s="4">
        <v>2061</v>
      </c>
      <c r="H39" s="4">
        <v>1611</v>
      </c>
      <c r="I39" s="4">
        <v>1389</v>
      </c>
      <c r="J39" s="4">
        <v>1169</v>
      </c>
      <c r="K39" s="4">
        <v>951</v>
      </c>
      <c r="M39" s="15">
        <f t="shared" si="1"/>
        <v>1</v>
      </c>
      <c r="N39" s="15">
        <f t="shared" si="2"/>
        <v>1.2677686553548622</v>
      </c>
      <c r="O39" s="15">
        <f t="shared" si="3"/>
        <v>1.5238095238095237</v>
      </c>
      <c r="P39" s="15">
        <f t="shared" si="4"/>
        <v>2.3076081007115491E-2</v>
      </c>
      <c r="Q39" s="15">
        <f t="shared" si="5"/>
        <v>1.8460135011859148E-2</v>
      </c>
      <c r="R39" s="15">
        <f t="shared" si="6"/>
        <v>7.5205254515599345E-3</v>
      </c>
      <c r="S39" s="15">
        <f t="shared" si="7"/>
        <v>5.8784893267651885E-3</v>
      </c>
      <c r="T39" s="15">
        <f t="shared" si="8"/>
        <v>5.068418171866448E-3</v>
      </c>
      <c r="U39" s="15">
        <f t="shared" si="9"/>
        <v>4.2656449553001279E-3</v>
      </c>
      <c r="V39" s="15">
        <f t="shared" si="10"/>
        <v>3.470169677066229E-3</v>
      </c>
    </row>
    <row r="40" spans="1:22" x14ac:dyDescent="0.25">
      <c r="A40" s="16" t="s">
        <v>35</v>
      </c>
      <c r="B40" s="17">
        <v>3779542</v>
      </c>
      <c r="C40" s="17">
        <v>3901156</v>
      </c>
      <c r="D40" s="17">
        <v>4405658</v>
      </c>
      <c r="E40" s="17">
        <v>4889584</v>
      </c>
      <c r="F40" s="17">
        <v>5138514</v>
      </c>
      <c r="G40" s="17">
        <v>6212630</v>
      </c>
      <c r="H40" s="17">
        <v>8368449</v>
      </c>
      <c r="I40" s="17">
        <v>8167033</v>
      </c>
      <c r="J40" s="17">
        <v>10477661</v>
      </c>
      <c r="K40" s="17">
        <v>9945829</v>
      </c>
      <c r="M40" s="15">
        <f t="shared" si="1"/>
        <v>1</v>
      </c>
      <c r="N40" s="15">
        <f t="shared" si="2"/>
        <v>1.0321769145573723</v>
      </c>
      <c r="O40" s="15">
        <f t="shared" si="3"/>
        <v>1.165659225377043</v>
      </c>
      <c r="P40" s="15">
        <f t="shared" si="4"/>
        <v>1.2936974903308389</v>
      </c>
      <c r="Q40" s="15">
        <f t="shared" si="5"/>
        <v>1.3595599678479562</v>
      </c>
      <c r="R40" s="15">
        <f t="shared" si="6"/>
        <v>1.6437520736639519</v>
      </c>
      <c r="S40" s="15">
        <f t="shared" si="7"/>
        <v>2.2141436713760556</v>
      </c>
      <c r="T40" s="15">
        <f t="shared" si="8"/>
        <v>2.1608525583258502</v>
      </c>
      <c r="U40" s="15">
        <f t="shared" si="9"/>
        <v>2.7722038807876723</v>
      </c>
      <c r="V40" s="15">
        <f t="shared" si="10"/>
        <v>2.6314905350965803</v>
      </c>
    </row>
    <row r="41" spans="1:22" x14ac:dyDescent="0.25">
      <c r="A41" s="3" t="s">
        <v>36</v>
      </c>
      <c r="B41" s="4">
        <v>3750698</v>
      </c>
      <c r="C41" s="4">
        <v>3868278</v>
      </c>
      <c r="D41" s="4">
        <v>4369991</v>
      </c>
      <c r="E41" s="4">
        <v>4846672</v>
      </c>
      <c r="F41" s="4">
        <v>5093602</v>
      </c>
      <c r="G41" s="4">
        <v>6156716</v>
      </c>
      <c r="H41" s="4">
        <v>8305109</v>
      </c>
      <c r="I41" s="4">
        <v>8088386</v>
      </c>
      <c r="J41" s="4">
        <v>10373347</v>
      </c>
      <c r="K41" s="4">
        <v>9824629</v>
      </c>
      <c r="M41" s="15">
        <f t="shared" si="1"/>
        <v>1</v>
      </c>
      <c r="N41" s="15">
        <f t="shared" si="2"/>
        <v>1.0313488316041441</v>
      </c>
      <c r="O41" s="15">
        <f t="shared" si="3"/>
        <v>1.1651140667683721</v>
      </c>
      <c r="P41" s="15">
        <f t="shared" si="4"/>
        <v>1.2922053441786037</v>
      </c>
      <c r="Q41" s="15">
        <f t="shared" si="5"/>
        <v>1.3580410899517903</v>
      </c>
      <c r="R41" s="15">
        <f t="shared" si="6"/>
        <v>1.6414853981845512</v>
      </c>
      <c r="S41" s="15">
        <f t="shared" si="7"/>
        <v>2.2142835813493913</v>
      </c>
      <c r="T41" s="15">
        <f t="shared" si="8"/>
        <v>2.1565015365140034</v>
      </c>
      <c r="U41" s="15">
        <f t="shared" si="9"/>
        <v>2.76571107564512</v>
      </c>
      <c r="V41" s="15">
        <f t="shared" si="10"/>
        <v>2.6194135064993236</v>
      </c>
    </row>
    <row r="42" spans="1:22" x14ac:dyDescent="0.25">
      <c r="A42" s="2" t="s">
        <v>37</v>
      </c>
      <c r="B42" s="4">
        <v>250419</v>
      </c>
      <c r="C42" s="4">
        <v>250419</v>
      </c>
      <c r="D42" s="4">
        <v>250419</v>
      </c>
      <c r="E42" s="4">
        <v>250419</v>
      </c>
      <c r="F42" s="4">
        <v>250419</v>
      </c>
      <c r="G42" s="4">
        <v>250419</v>
      </c>
      <c r="H42" s="4">
        <v>250419</v>
      </c>
      <c r="I42" s="4">
        <v>250419</v>
      </c>
      <c r="J42" s="4">
        <v>250419</v>
      </c>
      <c r="K42" s="4">
        <v>250419</v>
      </c>
      <c r="M42" s="15">
        <f t="shared" si="1"/>
        <v>1</v>
      </c>
      <c r="N42" s="15">
        <f t="shared" si="2"/>
        <v>1</v>
      </c>
      <c r="O42" s="15">
        <f t="shared" si="3"/>
        <v>1</v>
      </c>
      <c r="P42" s="15">
        <f t="shared" si="4"/>
        <v>1</v>
      </c>
      <c r="Q42" s="15">
        <f t="shared" si="5"/>
        <v>1</v>
      </c>
      <c r="R42" s="15">
        <f t="shared" si="6"/>
        <v>1</v>
      </c>
      <c r="S42" s="15">
        <f t="shared" si="7"/>
        <v>1</v>
      </c>
      <c r="T42" s="15">
        <f t="shared" si="8"/>
        <v>1</v>
      </c>
      <c r="U42" s="15">
        <f t="shared" si="9"/>
        <v>1</v>
      </c>
      <c r="V42" s="15">
        <f t="shared" si="10"/>
        <v>1</v>
      </c>
    </row>
    <row r="43" spans="1:22" x14ac:dyDescent="0.25">
      <c r="A43" s="2" t="s">
        <v>38</v>
      </c>
      <c r="B43" s="4">
        <v>1344243</v>
      </c>
      <c r="C43" s="4">
        <v>1344243</v>
      </c>
      <c r="D43" s="4">
        <v>1344243</v>
      </c>
      <c r="E43" s="4">
        <v>1344243</v>
      </c>
      <c r="F43" s="4">
        <v>1344243</v>
      </c>
      <c r="G43" s="4">
        <v>1344243</v>
      </c>
      <c r="H43" s="4">
        <v>1344243</v>
      </c>
      <c r="I43" s="4">
        <v>1344243</v>
      </c>
      <c r="J43" s="4">
        <v>1344243</v>
      </c>
      <c r="K43" s="4">
        <v>1344243</v>
      </c>
      <c r="M43" s="15">
        <f t="shared" si="1"/>
        <v>1</v>
      </c>
      <c r="N43" s="15">
        <f t="shared" si="2"/>
        <v>1</v>
      </c>
      <c r="O43" s="15">
        <f t="shared" si="3"/>
        <v>1</v>
      </c>
      <c r="P43" s="15">
        <f t="shared" si="4"/>
        <v>1</v>
      </c>
      <c r="Q43" s="15">
        <f t="shared" si="5"/>
        <v>1</v>
      </c>
      <c r="R43" s="15">
        <f t="shared" si="6"/>
        <v>1</v>
      </c>
      <c r="S43" s="15">
        <f t="shared" si="7"/>
        <v>1</v>
      </c>
      <c r="T43" s="15">
        <f t="shared" si="8"/>
        <v>1</v>
      </c>
      <c r="U43" s="15">
        <f t="shared" si="9"/>
        <v>1</v>
      </c>
      <c r="V43" s="15">
        <f t="shared" si="10"/>
        <v>1</v>
      </c>
    </row>
    <row r="44" spans="1:22" x14ac:dyDescent="0.25">
      <c r="A44" s="2" t="s">
        <v>39</v>
      </c>
      <c r="B44" s="4">
        <v>0</v>
      </c>
      <c r="C44" s="4">
        <v>0</v>
      </c>
      <c r="D44" s="4">
        <v>0</v>
      </c>
      <c r="E44" s="4">
        <v>-7008</v>
      </c>
      <c r="F44" s="4">
        <v>-2672</v>
      </c>
      <c r="G44" s="4">
        <v>-11186</v>
      </c>
      <c r="H44" s="4">
        <v>-3622</v>
      </c>
      <c r="I44" s="4">
        <v>-7986</v>
      </c>
      <c r="J44" s="4">
        <v>-3361</v>
      </c>
      <c r="K44" s="4">
        <v>3478</v>
      </c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spans="1:22" x14ac:dyDescent="0.25">
      <c r="A45" s="2" t="s">
        <v>40</v>
      </c>
      <c r="B45" s="4">
        <v>0</v>
      </c>
      <c r="C45" s="4">
        <v>0</v>
      </c>
      <c r="D45" s="4">
        <v>0</v>
      </c>
      <c r="E45" s="4">
        <v>47554</v>
      </c>
      <c r="F45" s="4">
        <v>57039</v>
      </c>
      <c r="G45" s="4">
        <v>65867</v>
      </c>
      <c r="H45" s="4">
        <v>-410631</v>
      </c>
      <c r="I45" s="4">
        <v>-986870</v>
      </c>
      <c r="J45" s="4">
        <v>-960973</v>
      </c>
      <c r="K45" s="4">
        <v>-1822867</v>
      </c>
      <c r="M45" s="15"/>
      <c r="N45" s="15"/>
      <c r="O45" s="15"/>
      <c r="P45" s="15"/>
      <c r="Q45" s="15"/>
      <c r="R45" s="15"/>
      <c r="S45" s="15"/>
      <c r="T45" s="15"/>
      <c r="U45" s="15"/>
      <c r="V45" s="15"/>
    </row>
    <row r="46" spans="1:22" x14ac:dyDescent="0.25">
      <c r="A46" s="2" t="s">
        <v>41</v>
      </c>
      <c r="B46" s="4">
        <v>188797</v>
      </c>
      <c r="C46" s="4">
        <v>188797</v>
      </c>
      <c r="D46" s="4">
        <v>198605</v>
      </c>
      <c r="E46" s="4">
        <v>223321</v>
      </c>
      <c r="F46" s="4">
        <v>221417</v>
      </c>
      <c r="G46" s="4">
        <v>163401</v>
      </c>
      <c r="H46" s="4">
        <v>163401</v>
      </c>
      <c r="I46" s="4">
        <v>331337</v>
      </c>
      <c r="J46" s="4">
        <v>279668</v>
      </c>
      <c r="K46" s="4">
        <v>597086</v>
      </c>
      <c r="M46" s="15">
        <f t="shared" si="1"/>
        <v>1</v>
      </c>
      <c r="N46" s="15">
        <f t="shared" si="2"/>
        <v>1</v>
      </c>
      <c r="O46" s="15">
        <f t="shared" si="3"/>
        <v>1.0519499780187185</v>
      </c>
      <c r="P46" s="15">
        <f t="shared" si="4"/>
        <v>1.1828630751547959</v>
      </c>
      <c r="Q46" s="15">
        <f t="shared" si="5"/>
        <v>1.1727781691446368</v>
      </c>
      <c r="R46" s="15">
        <f t="shared" si="6"/>
        <v>0.86548515071743726</v>
      </c>
      <c r="S46" s="15">
        <f t="shared" si="7"/>
        <v>0.86548515071743726</v>
      </c>
      <c r="T46" s="15">
        <f t="shared" si="8"/>
        <v>1.7549908102353322</v>
      </c>
      <c r="U46" s="15">
        <f t="shared" si="9"/>
        <v>1.481315910740107</v>
      </c>
      <c r="V46" s="15">
        <f t="shared" si="10"/>
        <v>3.1625820325534835</v>
      </c>
    </row>
    <row r="47" spans="1:22" x14ac:dyDescent="0.25">
      <c r="A47" s="2" t="s">
        <v>42</v>
      </c>
      <c r="B47" s="4">
        <v>1121028</v>
      </c>
      <c r="C47" s="4">
        <v>1306278</v>
      </c>
      <c r="D47" s="4">
        <v>1287945</v>
      </c>
      <c r="E47" s="4">
        <v>1523852</v>
      </c>
      <c r="F47" s="4">
        <v>2025761</v>
      </c>
      <c r="G47" s="4">
        <v>2884837</v>
      </c>
      <c r="H47" s="4">
        <v>4410959</v>
      </c>
      <c r="I47" s="4">
        <v>5363804</v>
      </c>
      <c r="J47" s="4">
        <v>5651805</v>
      </c>
      <c r="K47" s="4">
        <v>5739481</v>
      </c>
      <c r="M47" s="15">
        <f t="shared" si="1"/>
        <v>1</v>
      </c>
      <c r="N47" s="15">
        <f t="shared" si="2"/>
        <v>1.1652501097207206</v>
      </c>
      <c r="O47" s="15">
        <f t="shared" si="3"/>
        <v>1.148896370117428</v>
      </c>
      <c r="P47" s="15">
        <f t="shared" si="4"/>
        <v>1.3593344680061514</v>
      </c>
      <c r="Q47" s="15">
        <f t="shared" si="5"/>
        <v>1.8070565588013858</v>
      </c>
      <c r="R47" s="15">
        <f t="shared" si="6"/>
        <v>2.5733853213300648</v>
      </c>
      <c r="S47" s="15">
        <f t="shared" si="7"/>
        <v>3.9347447164566809</v>
      </c>
      <c r="T47" s="15">
        <f t="shared" si="8"/>
        <v>4.7847190257513637</v>
      </c>
      <c r="U47" s="15">
        <f t="shared" si="9"/>
        <v>5.0416269709587986</v>
      </c>
      <c r="V47" s="15">
        <f t="shared" si="10"/>
        <v>5.1198373278811946</v>
      </c>
    </row>
    <row r="48" spans="1:22" x14ac:dyDescent="0.25">
      <c r="A48" s="2" t="s">
        <v>43</v>
      </c>
      <c r="B48" s="4">
        <v>811298</v>
      </c>
      <c r="C48" s="4">
        <v>737324</v>
      </c>
      <c r="D48" s="4">
        <v>1241738</v>
      </c>
      <c r="E48" s="4">
        <v>1464119</v>
      </c>
      <c r="F48" s="4">
        <v>1197223</v>
      </c>
      <c r="G48" s="4">
        <v>1458963</v>
      </c>
      <c r="H48" s="4">
        <v>2550168</v>
      </c>
      <c r="I48" s="4">
        <v>1793267</v>
      </c>
      <c r="J48" s="4">
        <v>3811546</v>
      </c>
      <c r="K48" s="4">
        <v>3712789</v>
      </c>
      <c r="M48" s="15">
        <f t="shared" si="1"/>
        <v>1</v>
      </c>
      <c r="N48" s="15">
        <f t="shared" si="2"/>
        <v>0.90882018691035849</v>
      </c>
      <c r="O48" s="15">
        <f t="shared" si="3"/>
        <v>1.5305572058602388</v>
      </c>
      <c r="P48" s="15">
        <f t="shared" si="4"/>
        <v>1.8046624051828057</v>
      </c>
      <c r="Q48" s="15">
        <f t="shared" si="5"/>
        <v>1.4756883413985984</v>
      </c>
      <c r="R48" s="15">
        <f t="shared" si="6"/>
        <v>1.7983071571728269</v>
      </c>
      <c r="S48" s="15">
        <f t="shared" si="7"/>
        <v>3.1433184846998268</v>
      </c>
      <c r="T48" s="15">
        <f t="shared" si="8"/>
        <v>2.2103678303163572</v>
      </c>
      <c r="U48" s="15">
        <f t="shared" si="9"/>
        <v>4.6980838113738725</v>
      </c>
      <c r="V48" s="15">
        <f t="shared" si="10"/>
        <v>4.5763566531656679</v>
      </c>
    </row>
    <row r="49" spans="1:22" x14ac:dyDescent="0.25">
      <c r="A49" s="1" t="s">
        <v>44</v>
      </c>
      <c r="B49" s="4">
        <v>28844</v>
      </c>
      <c r="C49" s="4">
        <v>32878</v>
      </c>
      <c r="D49" s="4">
        <v>35667</v>
      </c>
      <c r="E49" s="4">
        <v>42912</v>
      </c>
      <c r="F49" s="4">
        <v>44912</v>
      </c>
      <c r="G49" s="4">
        <v>55914</v>
      </c>
      <c r="H49" s="4">
        <v>63340</v>
      </c>
      <c r="I49" s="4">
        <v>78647</v>
      </c>
      <c r="J49" s="4">
        <v>104314</v>
      </c>
      <c r="K49" s="4">
        <v>121200</v>
      </c>
      <c r="M49" s="15">
        <f t="shared" si="1"/>
        <v>1</v>
      </c>
      <c r="N49" s="15">
        <f t="shared" si="2"/>
        <v>1.1398557758979337</v>
      </c>
      <c r="O49" s="15">
        <f t="shared" si="3"/>
        <v>1.2365483289418944</v>
      </c>
      <c r="P49" s="15">
        <f t="shared" si="4"/>
        <v>1.4877270836222438</v>
      </c>
      <c r="Q49" s="15">
        <f t="shared" si="5"/>
        <v>1.5570655942310359</v>
      </c>
      <c r="R49" s="15">
        <f t="shared" si="6"/>
        <v>1.9384967410900014</v>
      </c>
      <c r="S49" s="15">
        <f t="shared" si="7"/>
        <v>2.1959506309804464</v>
      </c>
      <c r="T49" s="15">
        <f t="shared" si="8"/>
        <v>2.7266329219248369</v>
      </c>
      <c r="U49" s="15">
        <f t="shared" si="9"/>
        <v>3.6164886978227706</v>
      </c>
      <c r="V49" s="15">
        <f t="shared" si="10"/>
        <v>4.2019137428928026</v>
      </c>
    </row>
    <row r="50" spans="1:22" x14ac:dyDescent="0.25">
      <c r="A50" s="2" t="s">
        <v>87</v>
      </c>
      <c r="B50" s="4">
        <f>B35+B40</f>
        <v>4869754</v>
      </c>
      <c r="C50" s="4">
        <f t="shared" ref="C50:K50" si="11">C35+C40</f>
        <v>5070618</v>
      </c>
      <c r="D50" s="4">
        <f t="shared" si="11"/>
        <v>6371835</v>
      </c>
      <c r="E50" s="4">
        <f t="shared" si="11"/>
        <v>8579807</v>
      </c>
      <c r="F50" s="4">
        <f t="shared" si="11"/>
        <v>10742921</v>
      </c>
      <c r="G50" s="4">
        <f t="shared" si="11"/>
        <v>13371559</v>
      </c>
      <c r="H50" s="4">
        <f t="shared" si="11"/>
        <v>16641876</v>
      </c>
      <c r="I50" s="4">
        <f t="shared" si="11"/>
        <v>18557918</v>
      </c>
      <c r="J50" s="4">
        <f t="shared" si="11"/>
        <v>20487310</v>
      </c>
      <c r="K50" s="4">
        <f t="shared" si="11"/>
        <v>24086189</v>
      </c>
      <c r="M50" s="15">
        <f t="shared" si="1"/>
        <v>1</v>
      </c>
      <c r="N50" s="15">
        <f t="shared" si="2"/>
        <v>1.0412472580750485</v>
      </c>
      <c r="O50" s="15">
        <f t="shared" si="3"/>
        <v>1.3084511045116447</v>
      </c>
      <c r="P50" s="15">
        <f t="shared" si="4"/>
        <v>1.7618563483904937</v>
      </c>
      <c r="Q50" s="15">
        <f t="shared" si="5"/>
        <v>2.206050038667251</v>
      </c>
      <c r="R50" s="15">
        <f t="shared" si="6"/>
        <v>2.7458387015031969</v>
      </c>
      <c r="S50" s="15">
        <f t="shared" si="7"/>
        <v>3.4173956220375814</v>
      </c>
      <c r="T50" s="15">
        <f t="shared" si="8"/>
        <v>3.8108532792416208</v>
      </c>
      <c r="U50" s="15">
        <f t="shared" si="9"/>
        <v>4.2070523480241508</v>
      </c>
      <c r="V50" s="15">
        <f t="shared" si="10"/>
        <v>4.9460792064650496</v>
      </c>
    </row>
    <row r="51" spans="1:22" ht="26.25" x14ac:dyDescent="0.4">
      <c r="A51" s="9" t="s">
        <v>76</v>
      </c>
      <c r="M51" s="15"/>
    </row>
    <row r="52" spans="1:22" x14ac:dyDescent="0.25">
      <c r="A52" s="30" t="s">
        <v>45</v>
      </c>
      <c r="B52" s="31">
        <v>20389883</v>
      </c>
      <c r="C52" s="31">
        <v>26183244</v>
      </c>
      <c r="D52" s="31">
        <v>40805640</v>
      </c>
      <c r="E52" s="31">
        <v>42436908</v>
      </c>
      <c r="F52" s="31">
        <v>41078427</v>
      </c>
      <c r="G52" s="31">
        <v>39722712</v>
      </c>
      <c r="H52" s="31">
        <v>36893328</v>
      </c>
      <c r="I52" s="31">
        <v>34854851</v>
      </c>
      <c r="J52" s="31">
        <v>53948110</v>
      </c>
      <c r="K52" s="31">
        <v>88552170</v>
      </c>
      <c r="M52" s="15">
        <f t="shared" si="1"/>
        <v>1</v>
      </c>
      <c r="N52" s="15">
        <f t="shared" ref="N52:N70" si="12">C52/$B52</f>
        <v>1.2841291928943388</v>
      </c>
      <c r="O52" s="15">
        <f t="shared" ref="O52:O70" si="13">D52/$B52</f>
        <v>2.0012689626517228</v>
      </c>
      <c r="P52" s="15">
        <f t="shared" ref="P52:P70" si="14">E52/$B52</f>
        <v>2.0812727566901685</v>
      </c>
      <c r="Q52" s="15">
        <f t="shared" ref="Q52:Q70" si="15">F52/$B52</f>
        <v>2.0146475092574097</v>
      </c>
      <c r="R52" s="15">
        <f t="shared" ref="R52:R70" si="16">G52/$B52</f>
        <v>1.9481579173357688</v>
      </c>
      <c r="S52" s="15">
        <f t="shared" ref="S52:S70" si="17">H52/$B52</f>
        <v>1.8093938057417984</v>
      </c>
      <c r="T52" s="15">
        <f t="shared" ref="T52:T70" si="18">I52/$B52</f>
        <v>1.709418881903344</v>
      </c>
      <c r="U52" s="15">
        <f t="shared" ref="U52:U70" si="19">J52/$B52</f>
        <v>2.645827344865098</v>
      </c>
      <c r="V52" s="15">
        <f t="shared" ref="V52:V70" si="20">K52/$B52</f>
        <v>4.3429464504529038</v>
      </c>
    </row>
    <row r="53" spans="1:22" x14ac:dyDescent="0.25">
      <c r="A53" s="1" t="s">
        <v>46</v>
      </c>
      <c r="B53" s="4">
        <v>18781687</v>
      </c>
      <c r="C53" s="4">
        <v>24384249</v>
      </c>
      <c r="D53" s="4">
        <v>38158329</v>
      </c>
      <c r="E53" s="4">
        <v>40746066</v>
      </c>
      <c r="F53" s="4">
        <v>39605121</v>
      </c>
      <c r="G53" s="4">
        <v>38459914</v>
      </c>
      <c r="H53" s="4">
        <v>32766949</v>
      </c>
      <c r="I53" s="4">
        <v>31205624</v>
      </c>
      <c r="J53" s="4">
        <v>47734212</v>
      </c>
      <c r="K53" s="4">
        <v>79327847</v>
      </c>
      <c r="M53" s="15">
        <f t="shared" si="1"/>
        <v>1</v>
      </c>
      <c r="N53" s="15">
        <f t="shared" si="12"/>
        <v>1.2982991889919153</v>
      </c>
      <c r="O53" s="15">
        <f t="shared" si="13"/>
        <v>2.0316773993731232</v>
      </c>
      <c r="P53" s="15">
        <f t="shared" si="14"/>
        <v>2.1694571951923169</v>
      </c>
      <c r="Q53" s="15">
        <f t="shared" si="15"/>
        <v>2.1087094572495007</v>
      </c>
      <c r="R53" s="15">
        <f t="shared" si="16"/>
        <v>2.0477347961341277</v>
      </c>
      <c r="S53" s="15">
        <f t="shared" si="17"/>
        <v>1.7446222482570388</v>
      </c>
      <c r="T53" s="15">
        <f t="shared" si="18"/>
        <v>1.6614920693758766</v>
      </c>
      <c r="U53" s="15">
        <f t="shared" si="19"/>
        <v>2.5415295228804529</v>
      </c>
      <c r="V53" s="15">
        <f t="shared" si="20"/>
        <v>4.2236805990856947</v>
      </c>
    </row>
    <row r="54" spans="1:22" x14ac:dyDescent="0.25">
      <c r="A54" s="1" t="s">
        <v>47</v>
      </c>
      <c r="B54" s="4">
        <v>1608196</v>
      </c>
      <c r="C54" s="4">
        <v>1851761</v>
      </c>
      <c r="D54" s="4">
        <v>2647311</v>
      </c>
      <c r="E54" s="4">
        <v>1690842</v>
      </c>
      <c r="F54" s="4">
        <v>1473306</v>
      </c>
      <c r="G54" s="4">
        <v>1262798</v>
      </c>
      <c r="H54" s="4">
        <v>4126379</v>
      </c>
      <c r="I54" s="4">
        <v>3649227</v>
      </c>
      <c r="J54" s="4">
        <v>6213898</v>
      </c>
      <c r="K54" s="4">
        <v>9224323</v>
      </c>
      <c r="M54" s="15">
        <f t="shared" si="1"/>
        <v>1</v>
      </c>
      <c r="N54" s="15">
        <f t="shared" si="12"/>
        <v>1.1514523105392627</v>
      </c>
      <c r="O54" s="15">
        <f t="shared" si="13"/>
        <v>1.6461370380227285</v>
      </c>
      <c r="P54" s="15">
        <f t="shared" si="14"/>
        <v>1.0513905021527228</v>
      </c>
      <c r="Q54" s="15">
        <f t="shared" si="15"/>
        <v>0.91612340784332258</v>
      </c>
      <c r="R54" s="15">
        <f t="shared" si="16"/>
        <v>0.78522642762449357</v>
      </c>
      <c r="S54" s="15">
        <f t="shared" si="17"/>
        <v>2.5658433424781557</v>
      </c>
      <c r="T54" s="15">
        <f t="shared" si="18"/>
        <v>2.2691431890142746</v>
      </c>
      <c r="U54" s="15">
        <f t="shared" si="19"/>
        <v>3.863893455772804</v>
      </c>
      <c r="V54" s="15">
        <f t="shared" si="20"/>
        <v>5.7358201363515393</v>
      </c>
    </row>
    <row r="55" spans="1:22" x14ac:dyDescent="0.25">
      <c r="A55" s="1" t="s">
        <v>48</v>
      </c>
      <c r="B55" s="4">
        <v>657121</v>
      </c>
      <c r="C55" s="4">
        <v>655283</v>
      </c>
      <c r="D55" s="4">
        <v>738536</v>
      </c>
      <c r="E55" s="4">
        <v>665860</v>
      </c>
      <c r="F55" s="4">
        <v>699724</v>
      </c>
      <c r="G55" s="4">
        <v>731802</v>
      </c>
      <c r="H55" s="4">
        <v>877077</v>
      </c>
      <c r="I55" s="4">
        <v>995447</v>
      </c>
      <c r="J55" s="4">
        <v>1150240</v>
      </c>
      <c r="K55" s="4">
        <v>1307384</v>
      </c>
      <c r="M55" s="15">
        <f t="shared" si="1"/>
        <v>1</v>
      </c>
      <c r="N55" s="15">
        <f t="shared" si="12"/>
        <v>0.99720295044596052</v>
      </c>
      <c r="O55" s="15">
        <f t="shared" si="13"/>
        <v>1.1238965122100801</v>
      </c>
      <c r="P55" s="15">
        <f t="shared" si="14"/>
        <v>1.0132989205945329</v>
      </c>
      <c r="Q55" s="15">
        <f t="shared" si="15"/>
        <v>1.0648328085695025</v>
      </c>
      <c r="R55" s="15">
        <f t="shared" si="16"/>
        <v>1.1136487800572497</v>
      </c>
      <c r="S55" s="15">
        <f t="shared" si="17"/>
        <v>1.3347267854778648</v>
      </c>
      <c r="T55" s="15">
        <f t="shared" si="18"/>
        <v>1.5148610377692997</v>
      </c>
      <c r="U55" s="15">
        <f t="shared" si="19"/>
        <v>1.7504234379969594</v>
      </c>
      <c r="V55" s="15">
        <f t="shared" si="20"/>
        <v>1.9895635659186055</v>
      </c>
    </row>
    <row r="56" spans="1:22" x14ac:dyDescent="0.25">
      <c r="A56" s="2" t="s">
        <v>49</v>
      </c>
      <c r="B56" s="4">
        <v>381092</v>
      </c>
      <c r="C56" s="4">
        <v>394874</v>
      </c>
      <c r="D56" s="4">
        <v>447787</v>
      </c>
      <c r="E56" s="4">
        <v>466337</v>
      </c>
      <c r="F56" s="4">
        <v>494754</v>
      </c>
      <c r="G56" s="4">
        <v>545943</v>
      </c>
      <c r="H56" s="4">
        <v>661458</v>
      </c>
      <c r="I56" s="4">
        <v>748280</v>
      </c>
      <c r="J56" s="4">
        <v>865401</v>
      </c>
      <c r="K56" s="4">
        <v>1001517</v>
      </c>
      <c r="M56" s="15">
        <f t="shared" si="1"/>
        <v>1</v>
      </c>
      <c r="N56" s="15">
        <f t="shared" si="12"/>
        <v>1.0361644957123215</v>
      </c>
      <c r="O56" s="15">
        <f t="shared" si="13"/>
        <v>1.1750102337493309</v>
      </c>
      <c r="P56" s="15">
        <f t="shared" si="14"/>
        <v>1.2236861440282136</v>
      </c>
      <c r="Q56" s="15">
        <f t="shared" si="15"/>
        <v>1.2982534401141981</v>
      </c>
      <c r="R56" s="15">
        <f t="shared" si="16"/>
        <v>1.432575336139305</v>
      </c>
      <c r="S56" s="15">
        <f t="shared" si="17"/>
        <v>1.7356911192048115</v>
      </c>
      <c r="T56" s="15">
        <f t="shared" si="18"/>
        <v>1.9635153716163025</v>
      </c>
      <c r="U56" s="15">
        <f t="shared" si="19"/>
        <v>2.2708453601754957</v>
      </c>
      <c r="V56" s="15">
        <f t="shared" si="20"/>
        <v>2.6280189560526068</v>
      </c>
    </row>
    <row r="57" spans="1:22" x14ac:dyDescent="0.25">
      <c r="A57" s="2" t="s">
        <v>50</v>
      </c>
      <c r="B57" s="4">
        <v>267484</v>
      </c>
      <c r="C57" s="4">
        <v>251260</v>
      </c>
      <c r="D57" s="4">
        <v>286624</v>
      </c>
      <c r="E57" s="4">
        <v>187084</v>
      </c>
      <c r="F57" s="4">
        <v>186542</v>
      </c>
      <c r="G57" s="4">
        <v>169639</v>
      </c>
      <c r="H57" s="4">
        <v>192855</v>
      </c>
      <c r="I57" s="4">
        <v>221602</v>
      </c>
      <c r="J57" s="4">
        <v>268889</v>
      </c>
      <c r="K57" s="4">
        <v>284806</v>
      </c>
      <c r="M57" s="15">
        <f t="shared" si="1"/>
        <v>1</v>
      </c>
      <c r="N57" s="15">
        <f t="shared" si="12"/>
        <v>0.93934590480178248</v>
      </c>
      <c r="O57" s="15">
        <f t="shared" si="13"/>
        <v>1.0715556818351752</v>
      </c>
      <c r="P57" s="15">
        <f t="shared" si="14"/>
        <v>0.69942127379581587</v>
      </c>
      <c r="Q57" s="15">
        <f t="shared" si="15"/>
        <v>0.69739498437289704</v>
      </c>
      <c r="R57" s="15">
        <f t="shared" si="16"/>
        <v>0.63420241958397516</v>
      </c>
      <c r="S57" s="15">
        <f t="shared" si="17"/>
        <v>0.72099639604611865</v>
      </c>
      <c r="T57" s="15">
        <f t="shared" si="18"/>
        <v>0.82846824482959724</v>
      </c>
      <c r="U57" s="15">
        <f t="shared" si="19"/>
        <v>1.0052526506258319</v>
      </c>
      <c r="V57" s="15">
        <f t="shared" si="20"/>
        <v>1.0647590136232448</v>
      </c>
    </row>
    <row r="58" spans="1:22" x14ac:dyDescent="0.25">
      <c r="A58" s="2" t="s">
        <v>51</v>
      </c>
      <c r="B58" s="4">
        <v>8545</v>
      </c>
      <c r="C58" s="4">
        <v>9149</v>
      </c>
      <c r="D58" s="4">
        <v>4125</v>
      </c>
      <c r="E58" s="4">
        <v>12439</v>
      </c>
      <c r="F58" s="4">
        <v>18428</v>
      </c>
      <c r="G58" s="4">
        <v>16220</v>
      </c>
      <c r="H58" s="4">
        <v>22764</v>
      </c>
      <c r="I58" s="4">
        <v>25565</v>
      </c>
      <c r="J58" s="4">
        <v>15950</v>
      </c>
      <c r="K58" s="4">
        <v>21061</v>
      </c>
      <c r="M58" s="15">
        <f t="shared" si="1"/>
        <v>1</v>
      </c>
      <c r="N58" s="15">
        <f t="shared" si="12"/>
        <v>1.0706846108835577</v>
      </c>
      <c r="O58" s="15">
        <f t="shared" si="13"/>
        <v>0.48273844353423057</v>
      </c>
      <c r="P58" s="15">
        <f t="shared" si="14"/>
        <v>1.4557050906963136</v>
      </c>
      <c r="Q58" s="15">
        <f t="shared" si="15"/>
        <v>2.1565827969572848</v>
      </c>
      <c r="R58" s="15">
        <f t="shared" si="16"/>
        <v>1.898186073727326</v>
      </c>
      <c r="S58" s="15">
        <f t="shared" si="17"/>
        <v>2.6640140433001753</v>
      </c>
      <c r="T58" s="15">
        <f t="shared" si="18"/>
        <v>2.9918080748976008</v>
      </c>
      <c r="U58" s="15">
        <f t="shared" si="19"/>
        <v>1.8665886483323582</v>
      </c>
      <c r="V58" s="15">
        <f t="shared" si="20"/>
        <v>2.4647162083089524</v>
      </c>
    </row>
    <row r="59" spans="1:22" x14ac:dyDescent="0.25">
      <c r="A59" s="1" t="s">
        <v>52</v>
      </c>
      <c r="B59" s="4">
        <v>94442</v>
      </c>
      <c r="C59" s="4">
        <v>66306</v>
      </c>
      <c r="D59" s="4">
        <v>100596</v>
      </c>
      <c r="E59" s="4">
        <v>222756</v>
      </c>
      <c r="F59" s="4">
        <v>165919</v>
      </c>
      <c r="G59" s="4">
        <v>173845</v>
      </c>
      <c r="H59" s="4">
        <v>142681</v>
      </c>
      <c r="I59" s="4">
        <v>184751</v>
      </c>
      <c r="J59" s="4">
        <v>261261</v>
      </c>
      <c r="K59" s="4">
        <v>930619</v>
      </c>
      <c r="M59" s="15">
        <f t="shared" si="1"/>
        <v>1</v>
      </c>
      <c r="N59" s="15">
        <f t="shared" si="12"/>
        <v>0.70208170093814193</v>
      </c>
      <c r="O59" s="15">
        <f t="shared" si="13"/>
        <v>1.0651616865377691</v>
      </c>
      <c r="P59" s="15">
        <f t="shared" si="14"/>
        <v>2.3586539886914721</v>
      </c>
      <c r="Q59" s="15">
        <f t="shared" si="15"/>
        <v>1.7568348827852014</v>
      </c>
      <c r="R59" s="15">
        <f t="shared" si="16"/>
        <v>1.8407594078905571</v>
      </c>
      <c r="S59" s="15">
        <f t="shared" si="17"/>
        <v>1.5107791025179476</v>
      </c>
      <c r="T59" s="15">
        <f t="shared" si="18"/>
        <v>1.9562376908578811</v>
      </c>
      <c r="U59" s="15">
        <f t="shared" si="19"/>
        <v>2.7663645411998901</v>
      </c>
      <c r="V59" s="15">
        <f t="shared" si="20"/>
        <v>9.8538679824654292</v>
      </c>
    </row>
    <row r="60" spans="1:22" x14ac:dyDescent="0.25">
      <c r="A60" s="1" t="s">
        <v>53</v>
      </c>
      <c r="B60" s="4">
        <v>29552</v>
      </c>
      <c r="C60" s="4">
        <v>233905</v>
      </c>
      <c r="D60" s="4">
        <v>25982</v>
      </c>
      <c r="E60" s="4">
        <v>117456</v>
      </c>
      <c r="F60" s="4">
        <v>898310</v>
      </c>
      <c r="G60" s="4">
        <v>269098</v>
      </c>
      <c r="H60" s="4">
        <v>640215</v>
      </c>
      <c r="I60" s="4">
        <v>481242</v>
      </c>
      <c r="J60" s="4">
        <v>467460</v>
      </c>
      <c r="K60" s="4">
        <v>3111258</v>
      </c>
      <c r="M60" s="15">
        <f t="shared" si="1"/>
        <v>1</v>
      </c>
      <c r="N60" s="15">
        <f t="shared" si="12"/>
        <v>7.9150311315646995</v>
      </c>
      <c r="O60" s="15">
        <f t="shared" si="13"/>
        <v>0.87919599350297784</v>
      </c>
      <c r="P60" s="15">
        <f t="shared" si="14"/>
        <v>3.9745533297238764</v>
      </c>
      <c r="Q60" s="15">
        <f t="shared" si="15"/>
        <v>30.39760422306443</v>
      </c>
      <c r="R60" s="15">
        <f t="shared" si="16"/>
        <v>9.1059149972929081</v>
      </c>
      <c r="S60" s="15">
        <f t="shared" si="17"/>
        <v>21.664015971846236</v>
      </c>
      <c r="T60" s="15">
        <f t="shared" si="18"/>
        <v>16.284583107742286</v>
      </c>
      <c r="U60" s="15">
        <f t="shared" si="19"/>
        <v>15.818218733080672</v>
      </c>
      <c r="V60" s="15">
        <f t="shared" si="20"/>
        <v>105.28079317812669</v>
      </c>
    </row>
    <row r="61" spans="1:22" x14ac:dyDescent="0.25">
      <c r="A61" s="1" t="s">
        <v>54</v>
      </c>
      <c r="B61" s="4">
        <v>0</v>
      </c>
      <c r="C61" s="4">
        <v>0</v>
      </c>
      <c r="D61" s="4">
        <v>0</v>
      </c>
      <c r="E61" s="4">
        <v>17751</v>
      </c>
      <c r="F61" s="4">
        <v>1318</v>
      </c>
      <c r="G61" s="4">
        <v>-319</v>
      </c>
      <c r="H61" s="4">
        <v>2560</v>
      </c>
      <c r="I61" s="4">
        <v>161</v>
      </c>
      <c r="J61" s="4">
        <v>0</v>
      </c>
      <c r="K61" s="4">
        <v>0</v>
      </c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1:22" x14ac:dyDescent="0.25">
      <c r="A62" s="1" t="s">
        <v>55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10199</v>
      </c>
      <c r="K62" s="4">
        <v>9378</v>
      </c>
      <c r="M62" s="15"/>
      <c r="N62" s="15"/>
      <c r="O62" s="15"/>
      <c r="P62" s="15"/>
      <c r="Q62" s="15"/>
      <c r="R62" s="15"/>
      <c r="S62" s="15"/>
      <c r="T62" s="15"/>
      <c r="U62" s="15"/>
      <c r="V62" s="15"/>
    </row>
    <row r="63" spans="1:22" x14ac:dyDescent="0.25">
      <c r="A63" s="1" t="s">
        <v>56</v>
      </c>
      <c r="B63" s="4">
        <v>0</v>
      </c>
      <c r="C63" s="4">
        <v>-599</v>
      </c>
      <c r="D63" s="4">
        <v>5307</v>
      </c>
      <c r="E63" s="4">
        <v>101163</v>
      </c>
      <c r="F63" s="4">
        <v>80546</v>
      </c>
      <c r="G63" s="4">
        <v>-16380</v>
      </c>
      <c r="H63" s="4">
        <v>70080</v>
      </c>
      <c r="I63" s="4">
        <v>158750</v>
      </c>
      <c r="J63" s="4">
        <v>244639</v>
      </c>
      <c r="K63" s="4">
        <v>265880</v>
      </c>
      <c r="M63" s="15"/>
      <c r="N63" s="15"/>
      <c r="O63" s="15"/>
      <c r="P63" s="15"/>
      <c r="Q63" s="15"/>
      <c r="R63" s="15"/>
      <c r="S63" s="15"/>
      <c r="T63" s="15"/>
      <c r="U63" s="15"/>
      <c r="V63" s="15"/>
    </row>
    <row r="64" spans="1:22" x14ac:dyDescent="0.25">
      <c r="A64" s="1" t="s">
        <v>57</v>
      </c>
      <c r="B64" s="4">
        <v>251651</v>
      </c>
      <c r="C64" s="4">
        <v>781010</v>
      </c>
      <c r="D64" s="4">
        <v>852963</v>
      </c>
      <c r="E64" s="4">
        <v>271468</v>
      </c>
      <c r="F64" s="4">
        <v>1005707</v>
      </c>
      <c r="G64" s="4">
        <v>498917</v>
      </c>
      <c r="H64" s="4">
        <v>862715</v>
      </c>
      <c r="I64" s="4">
        <v>1173872</v>
      </c>
      <c r="J64" s="4">
        <v>1162799</v>
      </c>
      <c r="K64" s="4">
        <v>3286945</v>
      </c>
      <c r="M64" s="15">
        <f t="shared" si="1"/>
        <v>1</v>
      </c>
      <c r="N64" s="15">
        <f t="shared" si="12"/>
        <v>3.1035441941418869</v>
      </c>
      <c r="O64" s="15">
        <f t="shared" si="13"/>
        <v>3.3894679536341998</v>
      </c>
      <c r="P64" s="15">
        <f t="shared" si="14"/>
        <v>1.0787479485477904</v>
      </c>
      <c r="Q64" s="15">
        <f t="shared" si="15"/>
        <v>3.9964355396958484</v>
      </c>
      <c r="R64" s="15">
        <f t="shared" si="16"/>
        <v>1.9825750742099177</v>
      </c>
      <c r="S64" s="15">
        <f t="shared" si="17"/>
        <v>3.428220034889589</v>
      </c>
      <c r="T64" s="15">
        <f t="shared" si="18"/>
        <v>4.6646824371848314</v>
      </c>
      <c r="U64" s="15">
        <f t="shared" si="19"/>
        <v>4.6206810225272301</v>
      </c>
      <c r="V64" s="15">
        <f t="shared" si="20"/>
        <v>13.061521710623046</v>
      </c>
    </row>
    <row r="65" spans="1:22" x14ac:dyDescent="0.25">
      <c r="A65" s="1" t="s">
        <v>58</v>
      </c>
      <c r="B65" s="4">
        <v>252464</v>
      </c>
      <c r="C65" s="4">
        <v>880148</v>
      </c>
      <c r="D65" s="4">
        <v>1299476</v>
      </c>
      <c r="E65" s="4">
        <v>170428</v>
      </c>
      <c r="F65" s="4">
        <v>1115713</v>
      </c>
      <c r="G65" s="4">
        <v>734300</v>
      </c>
      <c r="H65" s="4">
        <v>1461751</v>
      </c>
      <c r="I65" s="4">
        <v>1746050</v>
      </c>
      <c r="J65" s="4">
        <v>1780660</v>
      </c>
      <c r="K65" s="4">
        <v>5555367</v>
      </c>
      <c r="M65" s="15">
        <f t="shared" si="1"/>
        <v>1</v>
      </c>
      <c r="N65" s="15">
        <f t="shared" si="12"/>
        <v>3.4862317003612397</v>
      </c>
      <c r="O65" s="15">
        <f t="shared" si="13"/>
        <v>5.147173458394068</v>
      </c>
      <c r="P65" s="15">
        <f t="shared" si="14"/>
        <v>0.67505862221940549</v>
      </c>
      <c r="Q65" s="15">
        <f t="shared" si="15"/>
        <v>4.4192954242981175</v>
      </c>
      <c r="R65" s="15">
        <f t="shared" si="16"/>
        <v>2.9085334938842764</v>
      </c>
      <c r="S65" s="15">
        <f t="shared" si="17"/>
        <v>5.789938367450409</v>
      </c>
      <c r="T65" s="15">
        <f t="shared" si="18"/>
        <v>6.9160355535838773</v>
      </c>
      <c r="U65" s="15">
        <f t="shared" si="19"/>
        <v>7.0531244058558844</v>
      </c>
      <c r="V65" s="15">
        <f t="shared" si="20"/>
        <v>22.004590753533176</v>
      </c>
    </row>
    <row r="66" spans="1:22" x14ac:dyDescent="0.25">
      <c r="A66" s="1" t="s">
        <v>59</v>
      </c>
      <c r="B66" s="4">
        <v>1015152</v>
      </c>
      <c r="C66" s="4">
        <v>929142</v>
      </c>
      <c r="D66" s="4">
        <v>1542183</v>
      </c>
      <c r="E66" s="4">
        <v>1350236</v>
      </c>
      <c r="F66" s="4">
        <v>13049</v>
      </c>
      <c r="G66" s="4">
        <v>183661</v>
      </c>
      <c r="H66" s="4">
        <v>2225372</v>
      </c>
      <c r="I66" s="4">
        <v>1944022</v>
      </c>
      <c r="J66" s="4">
        <v>4474038</v>
      </c>
      <c r="K66" s="4">
        <v>3724380</v>
      </c>
      <c r="M66" s="15">
        <f t="shared" si="1"/>
        <v>1</v>
      </c>
      <c r="N66" s="15">
        <f t="shared" si="12"/>
        <v>0.91527377180954184</v>
      </c>
      <c r="O66" s="15">
        <f t="shared" si="13"/>
        <v>1.5191646177124214</v>
      </c>
      <c r="P66" s="15">
        <f t="shared" si="14"/>
        <v>1.3300825886172711</v>
      </c>
      <c r="Q66" s="15">
        <f t="shared" si="15"/>
        <v>1.2854232666635145E-2</v>
      </c>
      <c r="R66" s="15">
        <f t="shared" si="16"/>
        <v>0.18091970463536494</v>
      </c>
      <c r="S66" s="15">
        <f t="shared" si="17"/>
        <v>2.1921564455372202</v>
      </c>
      <c r="T66" s="15">
        <f t="shared" si="18"/>
        <v>1.9150058316390057</v>
      </c>
      <c r="U66" s="15">
        <f t="shared" si="19"/>
        <v>4.4072592084732136</v>
      </c>
      <c r="V66" s="15">
        <f t="shared" si="20"/>
        <v>3.6687904865478274</v>
      </c>
    </row>
    <row r="67" spans="1:22" x14ac:dyDescent="0.25">
      <c r="A67" s="1" t="s">
        <v>60</v>
      </c>
      <c r="B67" s="4">
        <v>199381</v>
      </c>
      <c r="C67" s="4">
        <v>187784</v>
      </c>
      <c r="D67" s="4">
        <v>297656</v>
      </c>
      <c r="E67" s="4">
        <v>-121128</v>
      </c>
      <c r="F67" s="4">
        <v>-1186141</v>
      </c>
      <c r="G67" s="4">
        <v>-1286460</v>
      </c>
      <c r="H67" s="4">
        <v>-338555</v>
      </c>
      <c r="I67" s="4">
        <v>131232</v>
      </c>
      <c r="J67" s="4">
        <v>633482</v>
      </c>
      <c r="K67" s="4">
        <v>-37065</v>
      </c>
      <c r="M67" s="15">
        <f t="shared" si="1"/>
        <v>1</v>
      </c>
      <c r="N67" s="15">
        <f t="shared" si="12"/>
        <v>0.94183497926081217</v>
      </c>
      <c r="O67" s="15">
        <f t="shared" si="13"/>
        <v>1.4929005271314719</v>
      </c>
      <c r="P67" s="15">
        <f t="shared" si="14"/>
        <v>-0.60752027525190466</v>
      </c>
      <c r="Q67" s="15">
        <f t="shared" si="15"/>
        <v>-5.9491175187204401</v>
      </c>
      <c r="R67" s="15">
        <f t="shared" si="16"/>
        <v>-6.4522697749534812</v>
      </c>
      <c r="S67" s="15">
        <f t="shared" si="17"/>
        <v>-1.6980304041006917</v>
      </c>
      <c r="T67" s="15">
        <f t="shared" si="18"/>
        <v>0.6581971200866682</v>
      </c>
      <c r="U67" s="15">
        <f t="shared" si="19"/>
        <v>3.1772435688455771</v>
      </c>
      <c r="V67" s="15">
        <f t="shared" si="20"/>
        <v>-0.18590036161921145</v>
      </c>
    </row>
    <row r="68" spans="1:22" x14ac:dyDescent="0.25">
      <c r="A68" s="2" t="s">
        <v>61</v>
      </c>
      <c r="B68" s="4">
        <v>159789</v>
      </c>
      <c r="C68" s="4">
        <v>193175</v>
      </c>
      <c r="D68" s="4">
        <v>258350</v>
      </c>
      <c r="E68" s="4">
        <v>222167</v>
      </c>
      <c r="F68" s="4">
        <v>6178</v>
      </c>
      <c r="G68" s="4">
        <v>5147</v>
      </c>
      <c r="H68" s="4">
        <v>133346</v>
      </c>
      <c r="I68" s="4">
        <v>91633</v>
      </c>
      <c r="J68" s="4">
        <v>464902</v>
      </c>
      <c r="K68" s="4">
        <v>218388</v>
      </c>
      <c r="M68" s="15">
        <f t="shared" ref="M68:M70" si="21">B68/$B68</f>
        <v>1</v>
      </c>
      <c r="N68" s="15">
        <f t="shared" si="12"/>
        <v>1.2089380370363416</v>
      </c>
      <c r="O68" s="15">
        <f t="shared" si="13"/>
        <v>1.6168196809542583</v>
      </c>
      <c r="P68" s="15">
        <f t="shared" si="14"/>
        <v>1.3903773100776649</v>
      </c>
      <c r="Q68" s="15">
        <f t="shared" si="15"/>
        <v>3.866348747410648E-2</v>
      </c>
      <c r="R68" s="15">
        <f t="shared" si="16"/>
        <v>3.2211228557660412E-2</v>
      </c>
      <c r="S68" s="15">
        <f t="shared" si="17"/>
        <v>0.83451301403726164</v>
      </c>
      <c r="T68" s="15">
        <f t="shared" si="18"/>
        <v>0.57346250367672369</v>
      </c>
      <c r="U68" s="15">
        <f t="shared" si="19"/>
        <v>2.9094743693245468</v>
      </c>
      <c r="V68" s="15">
        <f t="shared" si="20"/>
        <v>1.3667273717214576</v>
      </c>
    </row>
    <row r="69" spans="1:22" x14ac:dyDescent="0.25">
      <c r="A69" s="2" t="s">
        <v>62</v>
      </c>
      <c r="B69" s="4">
        <v>-39592</v>
      </c>
      <c r="C69" s="4">
        <v>5391</v>
      </c>
      <c r="D69" s="4">
        <v>-39306</v>
      </c>
      <c r="E69" s="4">
        <v>343295</v>
      </c>
      <c r="F69" s="4">
        <v>1192319</v>
      </c>
      <c r="G69" s="4">
        <v>1291607</v>
      </c>
      <c r="H69" s="4">
        <v>471901</v>
      </c>
      <c r="I69" s="4">
        <v>-39599</v>
      </c>
      <c r="J69" s="4">
        <v>-168580</v>
      </c>
      <c r="K69" s="4">
        <v>255453</v>
      </c>
      <c r="M69" s="15">
        <f t="shared" si="21"/>
        <v>1</v>
      </c>
      <c r="N69" s="15">
        <f t="shared" si="12"/>
        <v>-0.13616387148918974</v>
      </c>
      <c r="O69" s="15">
        <f t="shared" si="13"/>
        <v>0.99277631844817138</v>
      </c>
      <c r="P69" s="15">
        <f t="shared" si="14"/>
        <v>-8.6708173368357251</v>
      </c>
      <c r="Q69" s="15">
        <f t="shared" si="15"/>
        <v>-30.115149525156596</v>
      </c>
      <c r="R69" s="15">
        <f t="shared" si="16"/>
        <v>-32.622928874520106</v>
      </c>
      <c r="S69" s="15">
        <f t="shared" si="17"/>
        <v>-11.91909981814508</v>
      </c>
      <c r="T69" s="15">
        <f t="shared" si="18"/>
        <v>1.0001768033946252</v>
      </c>
      <c r="U69" s="15">
        <f t="shared" si="19"/>
        <v>4.257930895130329</v>
      </c>
      <c r="V69" s="15">
        <f t="shared" si="20"/>
        <v>-6.4521367953121844</v>
      </c>
    </row>
    <row r="70" spans="1:22" x14ac:dyDescent="0.25">
      <c r="A70" s="32" t="s">
        <v>63</v>
      </c>
      <c r="B70" s="33">
        <v>815771</v>
      </c>
      <c r="C70" s="33">
        <v>741358</v>
      </c>
      <c r="D70" s="33">
        <v>1244527</v>
      </c>
      <c r="E70" s="33">
        <v>1471364</v>
      </c>
      <c r="F70" s="33">
        <v>1199190</v>
      </c>
      <c r="G70" s="33">
        <v>1470121</v>
      </c>
      <c r="H70" s="33">
        <v>2563927</v>
      </c>
      <c r="I70" s="33">
        <v>1812790</v>
      </c>
      <c r="J70" s="33">
        <v>3840556</v>
      </c>
      <c r="K70" s="33">
        <v>3761445</v>
      </c>
      <c r="M70" s="15">
        <f t="shared" si="21"/>
        <v>1</v>
      </c>
      <c r="N70" s="15">
        <f t="shared" si="12"/>
        <v>0.90878199886978084</v>
      </c>
      <c r="O70" s="15">
        <f t="shared" si="13"/>
        <v>1.5255837728970507</v>
      </c>
      <c r="P70" s="15">
        <f t="shared" si="14"/>
        <v>1.8036483277782613</v>
      </c>
      <c r="Q70" s="15">
        <f t="shared" si="15"/>
        <v>1.4700081272808179</v>
      </c>
      <c r="R70" s="15">
        <f t="shared" si="16"/>
        <v>1.8021246158542041</v>
      </c>
      <c r="S70" s="15">
        <f t="shared" si="17"/>
        <v>3.1429494306613006</v>
      </c>
      <c r="T70" s="15">
        <f t="shared" si="18"/>
        <v>2.2221799990438491</v>
      </c>
      <c r="U70" s="15">
        <f t="shared" si="19"/>
        <v>4.7078849333942978</v>
      </c>
      <c r="V70" s="15">
        <f t="shared" si="20"/>
        <v>4.6109079631416172</v>
      </c>
    </row>
    <row r="80" spans="1:22" ht="18.75" x14ac:dyDescent="0.3">
      <c r="A80" s="10" t="s">
        <v>82</v>
      </c>
    </row>
    <row r="81" spans="1:1" ht="18.75" x14ac:dyDescent="0.3">
      <c r="A81" s="34" t="s">
        <v>83</v>
      </c>
    </row>
    <row r="82" spans="1:1" ht="18.75" x14ac:dyDescent="0.3">
      <c r="A82" s="34" t="s">
        <v>84</v>
      </c>
    </row>
    <row r="83" spans="1:1" ht="18.75" x14ac:dyDescent="0.3">
      <c r="A83" s="34" t="s">
        <v>85</v>
      </c>
    </row>
    <row r="84" spans="1:1" ht="18.75" x14ac:dyDescent="0.3">
      <c r="A84" s="34" t="s">
        <v>86</v>
      </c>
    </row>
    <row r="85" spans="1:1" ht="18.75" x14ac:dyDescent="0.3">
      <c r="A85" s="34"/>
    </row>
    <row r="86" spans="1:1" ht="18.75" x14ac:dyDescent="0.3">
      <c r="A86" s="34"/>
    </row>
    <row r="87" spans="1:1" ht="18.75" x14ac:dyDescent="0.3">
      <c r="A87" s="34"/>
    </row>
    <row r="88" spans="1:1" ht="18.75" x14ac:dyDescent="0.3">
      <c r="A88" s="34"/>
    </row>
    <row r="89" spans="1:1" ht="18.75" x14ac:dyDescent="0.3">
      <c r="A89" s="34"/>
    </row>
    <row r="90" spans="1:1" ht="18.75" x14ac:dyDescent="0.3">
      <c r="A90" s="34"/>
    </row>
    <row r="91" spans="1:1" ht="18.75" x14ac:dyDescent="0.3">
      <c r="A91" s="34"/>
    </row>
    <row r="92" spans="1:1" ht="18.75" x14ac:dyDescent="0.3">
      <c r="A92" s="34"/>
    </row>
    <row r="93" spans="1:1" ht="18.75" x14ac:dyDescent="0.3">
      <c r="A93" s="34"/>
    </row>
    <row r="94" spans="1:1" ht="18.75" x14ac:dyDescent="0.3">
      <c r="A94" s="34"/>
    </row>
    <row r="95" spans="1:1" ht="18.75" x14ac:dyDescent="0.3">
      <c r="A95" s="34"/>
    </row>
    <row r="96" spans="1:1" ht="18.75" x14ac:dyDescent="0.3">
      <c r="A96" s="34"/>
    </row>
    <row r="97" spans="1:1" ht="18.75" x14ac:dyDescent="0.3">
      <c r="A97" s="34"/>
    </row>
    <row r="98" spans="1:1" ht="18.75" x14ac:dyDescent="0.3">
      <c r="A98" s="34"/>
    </row>
    <row r="99" spans="1:1" ht="18.75" x14ac:dyDescent="0.3">
      <c r="A99" s="34"/>
    </row>
    <row r="100" spans="1:1" ht="18.75" x14ac:dyDescent="0.3">
      <c r="A100" s="34"/>
    </row>
    <row r="101" spans="1:1" ht="18.75" x14ac:dyDescent="0.3">
      <c r="A101" s="10"/>
    </row>
    <row r="123" spans="1:1" ht="18.75" x14ac:dyDescent="0.3">
      <c r="A123" s="10" t="s">
        <v>88</v>
      </c>
    </row>
    <row r="124" spans="1:1" ht="18.75" x14ac:dyDescent="0.3">
      <c r="A124" s="34" t="s">
        <v>89</v>
      </c>
    </row>
    <row r="132" spans="1:1" ht="18.75" x14ac:dyDescent="0.3">
      <c r="A132" s="10" t="s">
        <v>90</v>
      </c>
    </row>
    <row r="133" spans="1:1" ht="18.75" x14ac:dyDescent="0.3">
      <c r="A133" s="34" t="s">
        <v>91</v>
      </c>
    </row>
    <row r="134" spans="1:1" ht="18.75" x14ac:dyDescent="0.3">
      <c r="A134" s="34" t="s">
        <v>92</v>
      </c>
    </row>
    <row r="135" spans="1:1" ht="18.75" x14ac:dyDescent="0.3">
      <c r="A135" s="34" t="s">
        <v>93</v>
      </c>
    </row>
    <row r="136" spans="1:1" ht="18.75" x14ac:dyDescent="0.3">
      <c r="A136" s="34" t="s">
        <v>94</v>
      </c>
    </row>
    <row r="137" spans="1:1" ht="18.75" x14ac:dyDescent="0.3">
      <c r="A137" s="34" t="s">
        <v>95</v>
      </c>
    </row>
    <row r="138" spans="1:1" ht="18.75" x14ac:dyDescent="0.3">
      <c r="A138" s="34" t="s">
        <v>96</v>
      </c>
    </row>
    <row r="139" spans="1:1" ht="18.75" x14ac:dyDescent="0.3">
      <c r="A139" s="34" t="s">
        <v>97</v>
      </c>
    </row>
    <row r="140" spans="1:1" ht="18.75" x14ac:dyDescent="0.3">
      <c r="A140" s="34"/>
    </row>
    <row r="141" spans="1:1" ht="18.75" x14ac:dyDescent="0.3">
      <c r="A141" s="34"/>
    </row>
    <row r="142" spans="1:1" ht="18.75" x14ac:dyDescent="0.3">
      <c r="A142" s="34"/>
    </row>
    <row r="143" spans="1:1" ht="18.75" x14ac:dyDescent="0.3">
      <c r="A143" s="34"/>
    </row>
    <row r="144" spans="1:1" ht="18.75" x14ac:dyDescent="0.3">
      <c r="A144" s="34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22"/>
  <sheetViews>
    <sheetView tabSelected="1" zoomScale="70" zoomScaleNormal="70" workbookViewId="0">
      <pane xSplit="1" ySplit="2" topLeftCell="B95" activePane="bottomRight" state="frozen"/>
      <selection pane="topRight" activeCell="B1" sqref="B1"/>
      <selection pane="bottomLeft" activeCell="A3" sqref="A3"/>
      <selection pane="bottomRight" activeCell="O108" sqref="O108"/>
    </sheetView>
  </sheetViews>
  <sheetFormatPr defaultRowHeight="15" x14ac:dyDescent="0.25"/>
  <cols>
    <col min="1" max="1" width="78" bestFit="1" customWidth="1"/>
    <col min="2" max="11" width="12.5703125" bestFit="1" customWidth="1"/>
  </cols>
  <sheetData>
    <row r="1" spans="1:11" ht="21" x14ac:dyDescent="0.35">
      <c r="B1" s="11"/>
    </row>
    <row r="2" spans="1:11" ht="28.5" x14ac:dyDescent="0.45">
      <c r="A2" s="12" t="s">
        <v>75</v>
      </c>
      <c r="B2" s="35" t="s">
        <v>0</v>
      </c>
      <c r="C2" s="35" t="s">
        <v>66</v>
      </c>
      <c r="D2" s="35" t="s">
        <v>67</v>
      </c>
      <c r="E2" s="35" t="s">
        <v>68</v>
      </c>
      <c r="F2" s="35" t="s">
        <v>69</v>
      </c>
      <c r="G2" s="35" t="s">
        <v>70</v>
      </c>
      <c r="H2" s="35" t="s">
        <v>71</v>
      </c>
      <c r="I2" s="35" t="s">
        <v>72</v>
      </c>
      <c r="J2" s="35" t="s">
        <v>73</v>
      </c>
      <c r="K2" s="35" t="s">
        <v>74</v>
      </c>
    </row>
    <row r="3" spans="1:11" x14ac:dyDescent="0.25">
      <c r="A3" s="22" t="s">
        <v>2</v>
      </c>
      <c r="B3" s="23">
        <v>5780050</v>
      </c>
      <c r="C3" s="23">
        <v>9288938</v>
      </c>
      <c r="D3" s="23">
        <v>9064638</v>
      </c>
      <c r="E3" s="23">
        <v>9129259</v>
      </c>
      <c r="F3" s="23">
        <v>9764538</v>
      </c>
      <c r="G3" s="23">
        <v>6991378</v>
      </c>
      <c r="H3" s="23">
        <v>8742285</v>
      </c>
      <c r="I3" s="23">
        <v>13667060</v>
      </c>
      <c r="J3" s="23">
        <v>20366024</v>
      </c>
      <c r="K3" s="23">
        <v>20962205</v>
      </c>
    </row>
    <row r="4" spans="1:11" x14ac:dyDescent="0.25">
      <c r="A4" s="2" t="s">
        <v>3</v>
      </c>
      <c r="B4" s="4">
        <v>3149016</v>
      </c>
      <c r="C4" s="4">
        <v>5958462</v>
      </c>
      <c r="D4" s="4">
        <v>1243478</v>
      </c>
      <c r="E4" s="4">
        <v>3248806</v>
      </c>
      <c r="F4" s="4">
        <v>3663114</v>
      </c>
      <c r="G4" s="4">
        <v>3898396</v>
      </c>
      <c r="H4" s="4">
        <v>3027546</v>
      </c>
      <c r="I4" s="4">
        <v>6050721</v>
      </c>
      <c r="J4" s="4">
        <v>8802069</v>
      </c>
      <c r="K4" s="4">
        <v>5982828</v>
      </c>
    </row>
    <row r="5" spans="1:11" x14ac:dyDescent="0.25">
      <c r="A5" s="2" t="s">
        <v>5</v>
      </c>
      <c r="B5" s="4">
        <v>709799</v>
      </c>
      <c r="C5" s="4">
        <v>764507</v>
      </c>
      <c r="D5" s="4">
        <v>3543561</v>
      </c>
      <c r="E5" s="4">
        <v>2083572</v>
      </c>
      <c r="F5" s="4">
        <v>1956634</v>
      </c>
      <c r="G5" s="4">
        <v>169835</v>
      </c>
      <c r="H5" s="4">
        <v>2539832</v>
      </c>
      <c r="I5" s="4">
        <v>3180282</v>
      </c>
      <c r="J5" s="4">
        <v>5027033</v>
      </c>
      <c r="K5" s="4">
        <v>5428738</v>
      </c>
    </row>
    <row r="6" spans="1:11" x14ac:dyDescent="0.25">
      <c r="A6" s="2" t="s">
        <v>6</v>
      </c>
      <c r="B6" s="4">
        <v>444</v>
      </c>
      <c r="C6" s="4">
        <v>208</v>
      </c>
      <c r="D6" s="4">
        <v>1355</v>
      </c>
      <c r="E6" s="4">
        <v>0</v>
      </c>
      <c r="F6" s="4">
        <v>0</v>
      </c>
      <c r="G6" s="4">
        <v>64606</v>
      </c>
      <c r="H6" s="4">
        <v>18845</v>
      </c>
      <c r="I6" s="4">
        <v>34731</v>
      </c>
      <c r="J6" s="4">
        <v>346909</v>
      </c>
      <c r="K6" s="4">
        <v>175532</v>
      </c>
    </row>
    <row r="7" spans="1:11" x14ac:dyDescent="0.25">
      <c r="A7" s="2" t="s">
        <v>7</v>
      </c>
      <c r="B7" s="4">
        <v>16019</v>
      </c>
      <c r="C7" s="4">
        <v>17457</v>
      </c>
      <c r="D7" s="4">
        <v>20430</v>
      </c>
      <c r="E7" s="4">
        <v>38078</v>
      </c>
      <c r="F7" s="4">
        <v>38933</v>
      </c>
      <c r="G7" s="4">
        <v>30866</v>
      </c>
      <c r="H7" s="4">
        <v>25815</v>
      </c>
      <c r="I7" s="4">
        <v>25626</v>
      </c>
      <c r="J7" s="4">
        <v>84267</v>
      </c>
      <c r="K7" s="4">
        <v>29048</v>
      </c>
    </row>
    <row r="8" spans="1:11" x14ac:dyDescent="0.25">
      <c r="A8" s="2" t="s">
        <v>8</v>
      </c>
      <c r="B8" s="4">
        <v>1522493</v>
      </c>
      <c r="C8" s="4">
        <v>1969598</v>
      </c>
      <c r="D8" s="4">
        <v>3659228</v>
      </c>
      <c r="E8" s="4">
        <v>3124242</v>
      </c>
      <c r="F8" s="4">
        <v>3456300</v>
      </c>
      <c r="G8" s="4">
        <v>2370534</v>
      </c>
      <c r="H8" s="4">
        <v>2102161</v>
      </c>
      <c r="I8" s="4">
        <v>3608439</v>
      </c>
      <c r="J8" s="4">
        <v>5291090</v>
      </c>
      <c r="K8" s="4">
        <v>6764745</v>
      </c>
    </row>
    <row r="9" spans="1:11" x14ac:dyDescent="0.25">
      <c r="A9" s="2" t="s">
        <v>9</v>
      </c>
      <c r="B9" s="4">
        <v>0</v>
      </c>
      <c r="C9" s="4">
        <v>0</v>
      </c>
      <c r="D9" s="4">
        <v>0</v>
      </c>
      <c r="E9" s="4">
        <v>66634</v>
      </c>
      <c r="F9" s="4">
        <v>198693</v>
      </c>
      <c r="G9" s="4">
        <v>124031</v>
      </c>
      <c r="H9" s="4">
        <v>107775</v>
      </c>
      <c r="I9" s="4">
        <v>97903</v>
      </c>
      <c r="J9" s="4">
        <v>62397</v>
      </c>
      <c r="K9" s="4">
        <v>108689</v>
      </c>
    </row>
    <row r="10" spans="1:11" x14ac:dyDescent="0.25">
      <c r="A10" s="2" t="s">
        <v>10</v>
      </c>
      <c r="B10" s="4">
        <v>0</v>
      </c>
      <c r="C10" s="4">
        <v>0</v>
      </c>
      <c r="D10" s="4">
        <v>0</v>
      </c>
      <c r="E10" s="4">
        <v>183598</v>
      </c>
      <c r="F10" s="4">
        <v>1330</v>
      </c>
      <c r="G10" s="4">
        <v>1235</v>
      </c>
      <c r="H10" s="4">
        <v>4317</v>
      </c>
      <c r="I10" s="4">
        <v>95928</v>
      </c>
      <c r="J10" s="4">
        <v>0</v>
      </c>
      <c r="K10" s="4">
        <v>0</v>
      </c>
    </row>
    <row r="11" spans="1:11" x14ac:dyDescent="0.25">
      <c r="A11" s="2" t="s">
        <v>11</v>
      </c>
      <c r="B11" s="4">
        <v>381539</v>
      </c>
      <c r="C11" s="4">
        <v>578706</v>
      </c>
      <c r="D11" s="4">
        <v>583643</v>
      </c>
      <c r="E11" s="4">
        <v>371565</v>
      </c>
      <c r="F11" s="4">
        <v>449534</v>
      </c>
      <c r="G11" s="4">
        <v>331875</v>
      </c>
      <c r="H11" s="4">
        <v>915994</v>
      </c>
      <c r="I11" s="4">
        <v>573430</v>
      </c>
      <c r="J11" s="4">
        <v>752259</v>
      </c>
      <c r="K11" s="4">
        <v>2472625</v>
      </c>
    </row>
    <row r="12" spans="1:11" x14ac:dyDescent="0.25">
      <c r="A12" s="18" t="s">
        <v>12</v>
      </c>
      <c r="B12" s="19">
        <v>4443254</v>
      </c>
      <c r="C12" s="19">
        <v>4629099</v>
      </c>
      <c r="D12" s="19">
        <v>5693348</v>
      </c>
      <c r="E12" s="19">
        <v>7518648</v>
      </c>
      <c r="F12" s="19">
        <v>11374849</v>
      </c>
      <c r="G12" s="19">
        <v>14941182</v>
      </c>
      <c r="H12" s="19">
        <v>16727831</v>
      </c>
      <c r="I12" s="19">
        <v>17551120</v>
      </c>
      <c r="J12" s="19">
        <v>17796955</v>
      </c>
      <c r="K12" s="19">
        <v>19073522</v>
      </c>
    </row>
    <row r="13" spans="1:11" x14ac:dyDescent="0.25">
      <c r="A13" s="2" t="s">
        <v>4</v>
      </c>
      <c r="B13" s="4">
        <v>78581</v>
      </c>
      <c r="C13" s="4">
        <v>90437</v>
      </c>
      <c r="D13" s="4">
        <v>83720</v>
      </c>
      <c r="E13" s="4">
        <v>3999</v>
      </c>
      <c r="F13" s="4">
        <v>4000</v>
      </c>
      <c r="G13" s="4">
        <v>4000</v>
      </c>
      <c r="H13" s="4">
        <v>4000</v>
      </c>
      <c r="I13" s="4">
        <v>4000</v>
      </c>
      <c r="J13" s="4">
        <v>9000</v>
      </c>
      <c r="K13" s="4">
        <v>0</v>
      </c>
    </row>
    <row r="14" spans="1:11" x14ac:dyDescent="0.25">
      <c r="A14" s="2" t="s">
        <v>5</v>
      </c>
      <c r="B14" s="4">
        <v>1993</v>
      </c>
      <c r="C14" s="4">
        <v>8846</v>
      </c>
      <c r="D14" s="4">
        <v>7448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25">
      <c r="A15" s="2" t="s">
        <v>6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250027</v>
      </c>
      <c r="I15" s="4">
        <v>368882</v>
      </c>
      <c r="J15" s="4">
        <v>100560</v>
      </c>
      <c r="K15" s="4">
        <v>168266</v>
      </c>
    </row>
    <row r="16" spans="1:11" x14ac:dyDescent="0.25">
      <c r="A16" s="2" t="s">
        <v>13</v>
      </c>
      <c r="B16" s="4">
        <v>0</v>
      </c>
      <c r="C16" s="4">
        <v>5401</v>
      </c>
      <c r="D16" s="4">
        <v>23266</v>
      </c>
      <c r="E16" s="4">
        <v>793862</v>
      </c>
      <c r="F16" s="4">
        <v>804168</v>
      </c>
      <c r="G16" s="4">
        <v>726494</v>
      </c>
      <c r="H16" s="4">
        <v>762217</v>
      </c>
      <c r="I16" s="4">
        <v>923994</v>
      </c>
      <c r="J16" s="4">
        <v>1134364</v>
      </c>
      <c r="K16" s="4">
        <v>1266334</v>
      </c>
    </row>
    <row r="17" spans="1:11" x14ac:dyDescent="0.25">
      <c r="A17" s="2" t="s">
        <v>14</v>
      </c>
      <c r="B17" s="4">
        <v>5423</v>
      </c>
      <c r="C17" s="4">
        <v>5423</v>
      </c>
      <c r="D17" s="4">
        <v>4621</v>
      </c>
      <c r="E17" s="4">
        <v>4621</v>
      </c>
      <c r="F17" s="4">
        <v>4621</v>
      </c>
      <c r="G17" s="4">
        <v>4621</v>
      </c>
      <c r="H17" s="4">
        <v>4621</v>
      </c>
      <c r="I17" s="4">
        <v>4621</v>
      </c>
      <c r="J17" s="4">
        <v>4621</v>
      </c>
      <c r="K17" s="4">
        <v>4621</v>
      </c>
    </row>
    <row r="18" spans="1:11" x14ac:dyDescent="0.25">
      <c r="A18" s="2" t="s">
        <v>15</v>
      </c>
      <c r="B18" s="4">
        <v>3572723</v>
      </c>
      <c r="C18" s="4">
        <v>3640712</v>
      </c>
      <c r="D18" s="4">
        <v>4088907</v>
      </c>
      <c r="E18" s="4">
        <v>5846115</v>
      </c>
      <c r="F18" s="4">
        <v>8321563</v>
      </c>
      <c r="G18" s="4">
        <v>10663393</v>
      </c>
      <c r="H18" s="4">
        <v>11479744</v>
      </c>
      <c r="I18" s="4">
        <v>11741476</v>
      </c>
      <c r="J18" s="4">
        <v>12303437</v>
      </c>
      <c r="K18" s="4">
        <v>12339167</v>
      </c>
    </row>
    <row r="19" spans="1:11" x14ac:dyDescent="0.25">
      <c r="A19" s="2" t="s">
        <v>16</v>
      </c>
      <c r="B19" s="4">
        <v>122779</v>
      </c>
      <c r="C19" s="4">
        <v>111888</v>
      </c>
      <c r="D19" s="4">
        <v>102435</v>
      </c>
      <c r="E19" s="4">
        <v>39904</v>
      </c>
      <c r="F19" s="4">
        <v>39367</v>
      </c>
      <c r="G19" s="4">
        <v>60569</v>
      </c>
      <c r="H19" s="4">
        <v>59409</v>
      </c>
      <c r="I19" s="4">
        <v>55106</v>
      </c>
      <c r="J19" s="4">
        <v>65187</v>
      </c>
      <c r="K19" s="4">
        <v>58185</v>
      </c>
    </row>
    <row r="20" spans="1:11" x14ac:dyDescent="0.25">
      <c r="A20" s="2" t="s">
        <v>17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25">
      <c r="A21" s="2" t="s">
        <v>18</v>
      </c>
      <c r="B21" s="4">
        <v>0</v>
      </c>
      <c r="C21" s="4">
        <v>0</v>
      </c>
      <c r="D21" s="4">
        <v>0</v>
      </c>
      <c r="E21" s="4">
        <v>139216</v>
      </c>
      <c r="F21" s="4">
        <v>1330197</v>
      </c>
      <c r="G21" s="4">
        <v>2623134</v>
      </c>
      <c r="H21" s="4">
        <v>3202503</v>
      </c>
      <c r="I21" s="4">
        <v>3227031</v>
      </c>
      <c r="J21" s="4">
        <v>3067871</v>
      </c>
      <c r="K21" s="4">
        <v>3566132</v>
      </c>
    </row>
    <row r="22" spans="1:11" x14ac:dyDescent="0.25">
      <c r="A22" s="2" t="s">
        <v>9</v>
      </c>
      <c r="B22" s="4">
        <v>0</v>
      </c>
      <c r="C22" s="4">
        <v>0</v>
      </c>
      <c r="D22" s="4">
        <v>0</v>
      </c>
      <c r="E22" s="4">
        <v>272363</v>
      </c>
      <c r="F22" s="4">
        <v>405292</v>
      </c>
      <c r="G22" s="4">
        <v>260314</v>
      </c>
      <c r="H22" s="4">
        <v>179695</v>
      </c>
      <c r="I22" s="4">
        <v>238352</v>
      </c>
      <c r="J22" s="4">
        <v>99276</v>
      </c>
      <c r="K22" s="4">
        <v>378000</v>
      </c>
    </row>
    <row r="23" spans="1:11" x14ac:dyDescent="0.25">
      <c r="A23" s="26" t="s">
        <v>19</v>
      </c>
      <c r="B23" s="27">
        <v>10223304</v>
      </c>
      <c r="C23" s="27">
        <v>13918037</v>
      </c>
      <c r="D23" s="27">
        <v>14757986</v>
      </c>
      <c r="E23" s="27">
        <v>16647907</v>
      </c>
      <c r="F23" s="27">
        <v>21139387</v>
      </c>
      <c r="G23" s="27">
        <v>21932560</v>
      </c>
      <c r="H23" s="27">
        <v>25470116</v>
      </c>
      <c r="I23" s="27">
        <v>31218180</v>
      </c>
      <c r="J23" s="27">
        <v>38162979</v>
      </c>
      <c r="K23" s="27">
        <v>40035727</v>
      </c>
    </row>
    <row r="25" spans="1:11" x14ac:dyDescent="0.25">
      <c r="A25" s="56" t="s">
        <v>20</v>
      </c>
      <c r="B25" s="57">
        <v>5353550</v>
      </c>
      <c r="C25" s="57">
        <v>8847419</v>
      </c>
      <c r="D25" s="57">
        <v>8386151</v>
      </c>
      <c r="E25" s="57">
        <v>8068100</v>
      </c>
      <c r="F25" s="57">
        <v>10396466</v>
      </c>
      <c r="G25" s="57">
        <v>8561001</v>
      </c>
      <c r="H25" s="57">
        <v>8828240</v>
      </c>
      <c r="I25" s="57">
        <v>12660262</v>
      </c>
      <c r="J25" s="57">
        <v>17675669</v>
      </c>
      <c r="K25" s="57">
        <v>15949538</v>
      </c>
    </row>
    <row r="26" spans="1:11" x14ac:dyDescent="0.25">
      <c r="A26" s="2" t="s">
        <v>21</v>
      </c>
      <c r="B26" s="4">
        <v>1516521</v>
      </c>
      <c r="C26" s="4">
        <v>2275340</v>
      </c>
      <c r="D26" s="4">
        <v>929364</v>
      </c>
      <c r="E26" s="4">
        <v>551905</v>
      </c>
      <c r="F26" s="4">
        <v>909587</v>
      </c>
      <c r="G26" s="4">
        <v>40248</v>
      </c>
      <c r="H26" s="4">
        <v>94023</v>
      </c>
      <c r="I26" s="4">
        <v>385524</v>
      </c>
      <c r="J26" s="4">
        <v>340875</v>
      </c>
      <c r="K26" s="4">
        <v>1141869</v>
      </c>
    </row>
    <row r="27" spans="1:11" x14ac:dyDescent="0.25">
      <c r="A27" s="2" t="s">
        <v>22</v>
      </c>
      <c r="B27" s="4">
        <v>117400</v>
      </c>
      <c r="C27" s="4">
        <v>134583</v>
      </c>
      <c r="D27" s="4">
        <v>206901</v>
      </c>
      <c r="E27" s="4">
        <v>152455</v>
      </c>
      <c r="F27" s="4">
        <v>165084</v>
      </c>
      <c r="G27" s="4">
        <v>737056</v>
      </c>
      <c r="H27" s="4">
        <v>1777358</v>
      </c>
      <c r="I27" s="4">
        <v>1572434</v>
      </c>
      <c r="J27" s="4">
        <v>4932839</v>
      </c>
      <c r="K27" s="4">
        <v>2971529</v>
      </c>
    </row>
    <row r="28" spans="1:11" x14ac:dyDescent="0.25">
      <c r="A28" s="2" t="s">
        <v>23</v>
      </c>
      <c r="B28" s="4">
        <v>2327828</v>
      </c>
      <c r="C28" s="4">
        <v>4885271</v>
      </c>
      <c r="D28" s="4">
        <v>5548220</v>
      </c>
      <c r="E28" s="4">
        <v>5064230</v>
      </c>
      <c r="F28" s="4">
        <v>6793651</v>
      </c>
      <c r="G28" s="4">
        <v>5610001</v>
      </c>
      <c r="H28" s="4">
        <v>3860567</v>
      </c>
      <c r="I28" s="4">
        <v>6987843</v>
      </c>
      <c r="J28" s="4">
        <v>8213166</v>
      </c>
      <c r="K28" s="4">
        <v>7496141</v>
      </c>
    </row>
    <row r="29" spans="1:11" x14ac:dyDescent="0.25">
      <c r="A29" s="2" t="s">
        <v>6</v>
      </c>
      <c r="B29" s="4">
        <v>5196</v>
      </c>
      <c r="C29" s="4">
        <v>929</v>
      </c>
      <c r="D29" s="4">
        <v>114</v>
      </c>
      <c r="E29" s="4">
        <v>0</v>
      </c>
      <c r="F29" s="4">
        <v>0</v>
      </c>
      <c r="G29" s="4">
        <v>68</v>
      </c>
      <c r="H29" s="4">
        <v>40379</v>
      </c>
      <c r="I29" s="4">
        <v>29454</v>
      </c>
      <c r="J29" s="4">
        <v>177137</v>
      </c>
      <c r="K29" s="4">
        <v>236050</v>
      </c>
    </row>
    <row r="30" spans="1:11" x14ac:dyDescent="0.25">
      <c r="A30" s="2" t="s">
        <v>24</v>
      </c>
      <c r="B30" s="4">
        <v>2180</v>
      </c>
      <c r="C30" s="4">
        <v>2992</v>
      </c>
      <c r="D30" s="4">
        <v>5324</v>
      </c>
      <c r="E30" s="4">
        <v>53934</v>
      </c>
      <c r="F30" s="4">
        <v>65524</v>
      </c>
      <c r="G30" s="4">
        <v>93297</v>
      </c>
      <c r="H30" s="4">
        <v>70129</v>
      </c>
      <c r="I30" s="4">
        <v>92442</v>
      </c>
      <c r="J30" s="4">
        <v>119833</v>
      </c>
      <c r="K30" s="4">
        <v>127500</v>
      </c>
    </row>
    <row r="31" spans="1:11" x14ac:dyDescent="0.25">
      <c r="A31" s="2" t="s">
        <v>25</v>
      </c>
      <c r="B31" s="4">
        <v>0</v>
      </c>
      <c r="C31" s="4">
        <v>0</v>
      </c>
      <c r="D31" s="4">
        <v>0</v>
      </c>
      <c r="E31" s="4">
        <v>11489</v>
      </c>
      <c r="F31" s="4">
        <v>9563</v>
      </c>
      <c r="G31" s="4">
        <v>10282</v>
      </c>
      <c r="H31" s="4">
        <v>31757</v>
      </c>
      <c r="I31" s="4">
        <v>27953</v>
      </c>
      <c r="J31" s="4">
        <v>36797</v>
      </c>
      <c r="K31" s="4">
        <v>39300</v>
      </c>
    </row>
    <row r="32" spans="1:11" x14ac:dyDescent="0.25">
      <c r="A32" s="2" t="s">
        <v>26</v>
      </c>
      <c r="B32" s="4">
        <v>58426</v>
      </c>
      <c r="C32" s="4">
        <v>69944</v>
      </c>
      <c r="D32" s="4">
        <v>85116</v>
      </c>
      <c r="E32" s="4">
        <v>222167</v>
      </c>
      <c r="F32" s="4">
        <v>6178</v>
      </c>
      <c r="G32" s="4">
        <v>5147</v>
      </c>
      <c r="H32" s="4">
        <v>133346</v>
      </c>
      <c r="I32" s="4">
        <v>141217</v>
      </c>
      <c r="J32" s="4">
        <v>21296</v>
      </c>
      <c r="K32" s="4">
        <v>98749</v>
      </c>
    </row>
    <row r="33" spans="1:11" x14ac:dyDescent="0.25">
      <c r="A33" s="2" t="s">
        <v>27</v>
      </c>
      <c r="B33" s="4">
        <v>0</v>
      </c>
      <c r="C33" s="4">
        <v>0</v>
      </c>
      <c r="D33" s="4">
        <v>0</v>
      </c>
      <c r="E33" s="4">
        <v>15381</v>
      </c>
      <c r="F33" s="4">
        <v>10656</v>
      </c>
      <c r="G33" s="4">
        <v>18701</v>
      </c>
      <c r="H33" s="4">
        <v>23111</v>
      </c>
      <c r="I33" s="4">
        <v>15417</v>
      </c>
      <c r="J33" s="4">
        <v>20428</v>
      </c>
      <c r="K33" s="4">
        <v>4878</v>
      </c>
    </row>
    <row r="34" spans="1:11" x14ac:dyDescent="0.25">
      <c r="A34" s="2" t="s">
        <v>28</v>
      </c>
      <c r="B34" s="4">
        <v>82606</v>
      </c>
      <c r="C34" s="4">
        <v>245821</v>
      </c>
      <c r="D34" s="4">
        <v>63182</v>
      </c>
      <c r="E34" s="4">
        <v>55450</v>
      </c>
      <c r="F34" s="4">
        <v>363747</v>
      </c>
      <c r="G34" s="4">
        <v>108824</v>
      </c>
      <c r="H34" s="4">
        <v>70604</v>
      </c>
      <c r="I34" s="4">
        <v>65056</v>
      </c>
      <c r="J34" s="4">
        <v>89924</v>
      </c>
      <c r="K34" s="4">
        <v>80345</v>
      </c>
    </row>
    <row r="35" spans="1:11" x14ac:dyDescent="0.25">
      <c r="A35" s="2" t="s">
        <v>29</v>
      </c>
      <c r="B35" s="4">
        <v>1222092</v>
      </c>
      <c r="C35" s="4">
        <v>1222149</v>
      </c>
      <c r="D35" s="4">
        <v>1536946</v>
      </c>
      <c r="E35" s="4">
        <v>1941089</v>
      </c>
      <c r="F35" s="4">
        <v>2072476</v>
      </c>
      <c r="G35" s="4">
        <v>1937377</v>
      </c>
      <c r="H35" s="4">
        <v>2726966</v>
      </c>
      <c r="I35" s="4">
        <v>3342922</v>
      </c>
      <c r="J35" s="4">
        <v>3723374</v>
      </c>
      <c r="K35" s="4">
        <v>3753177</v>
      </c>
    </row>
    <row r="36" spans="1:11" x14ac:dyDescent="0.25">
      <c r="A36" s="28" t="s">
        <v>30</v>
      </c>
      <c r="B36" s="29">
        <v>1090212</v>
      </c>
      <c r="C36" s="29">
        <v>1169462</v>
      </c>
      <c r="D36" s="29">
        <v>1966177</v>
      </c>
      <c r="E36" s="29">
        <v>3690223</v>
      </c>
      <c r="F36" s="29">
        <v>5604407</v>
      </c>
      <c r="G36" s="29">
        <v>7158929</v>
      </c>
      <c r="H36" s="29">
        <v>8273427</v>
      </c>
      <c r="I36" s="29">
        <v>10390885</v>
      </c>
      <c r="J36" s="29">
        <v>10009649</v>
      </c>
      <c r="K36" s="29">
        <v>14140360</v>
      </c>
    </row>
    <row r="37" spans="1:11" x14ac:dyDescent="0.25">
      <c r="A37" s="2" t="s">
        <v>31</v>
      </c>
      <c r="B37" s="4">
        <v>520593</v>
      </c>
      <c r="C37" s="4">
        <v>525867</v>
      </c>
      <c r="D37" s="4">
        <v>1211553</v>
      </c>
      <c r="E37" s="4">
        <v>3539773</v>
      </c>
      <c r="F37" s="4">
        <v>5447345</v>
      </c>
      <c r="G37" s="4">
        <v>6977706</v>
      </c>
      <c r="H37" s="4">
        <v>8048039</v>
      </c>
      <c r="I37" s="4">
        <v>10176307</v>
      </c>
      <c r="J37" s="4">
        <v>9777270</v>
      </c>
      <c r="K37" s="4">
        <v>13836142</v>
      </c>
    </row>
    <row r="38" spans="1:11" x14ac:dyDescent="0.25">
      <c r="A38" s="2" t="s">
        <v>32</v>
      </c>
      <c r="B38" s="4">
        <v>98815</v>
      </c>
      <c r="C38" s="4">
        <v>103968</v>
      </c>
      <c r="D38" s="4">
        <v>105402</v>
      </c>
      <c r="E38" s="4">
        <v>144126</v>
      </c>
      <c r="F38" s="4">
        <v>152003</v>
      </c>
      <c r="G38" s="4">
        <v>176023</v>
      </c>
      <c r="H38" s="4">
        <v>193973</v>
      </c>
      <c r="I38" s="4">
        <v>207415</v>
      </c>
      <c r="J38" s="4">
        <v>223734</v>
      </c>
      <c r="K38" s="4">
        <v>257392</v>
      </c>
    </row>
    <row r="39" spans="1:11" x14ac:dyDescent="0.25">
      <c r="A39" s="2" t="s">
        <v>33</v>
      </c>
      <c r="B39" s="4">
        <v>196754</v>
      </c>
      <c r="C39" s="4">
        <v>191669</v>
      </c>
      <c r="D39" s="4">
        <v>231062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x14ac:dyDescent="0.25">
      <c r="A40" s="2" t="s">
        <v>34</v>
      </c>
      <c r="B40" s="4">
        <v>274050</v>
      </c>
      <c r="C40" s="4">
        <v>347432</v>
      </c>
      <c r="D40" s="4">
        <v>417600</v>
      </c>
      <c r="E40" s="4">
        <v>6324</v>
      </c>
      <c r="F40" s="4">
        <v>5059</v>
      </c>
      <c r="G40" s="4">
        <v>2061</v>
      </c>
      <c r="H40" s="4">
        <v>1611</v>
      </c>
      <c r="I40" s="4">
        <v>1389</v>
      </c>
      <c r="J40" s="4">
        <v>1169</v>
      </c>
      <c r="K40" s="4">
        <v>951</v>
      </c>
    </row>
    <row r="41" spans="1:11" x14ac:dyDescent="0.25">
      <c r="A41" s="16" t="s">
        <v>35</v>
      </c>
      <c r="B41" s="17">
        <v>3779542</v>
      </c>
      <c r="C41" s="17">
        <v>3901156</v>
      </c>
      <c r="D41" s="17">
        <v>4405658</v>
      </c>
      <c r="E41" s="17">
        <v>4889584</v>
      </c>
      <c r="F41" s="17">
        <v>5138514</v>
      </c>
      <c r="G41" s="17">
        <v>6212630</v>
      </c>
      <c r="H41" s="17">
        <v>8368449</v>
      </c>
      <c r="I41" s="17">
        <v>8167033</v>
      </c>
      <c r="J41" s="17">
        <v>10477661</v>
      </c>
      <c r="K41" s="17">
        <v>9945829</v>
      </c>
    </row>
    <row r="42" spans="1:11" x14ac:dyDescent="0.25">
      <c r="A42" s="3" t="s">
        <v>36</v>
      </c>
      <c r="B42" s="4">
        <v>3750698</v>
      </c>
      <c r="C42" s="4">
        <v>3868278</v>
      </c>
      <c r="D42" s="4">
        <v>4369991</v>
      </c>
      <c r="E42" s="4">
        <v>4846672</v>
      </c>
      <c r="F42" s="4">
        <v>5093602</v>
      </c>
      <c r="G42" s="4">
        <v>6156716</v>
      </c>
      <c r="H42" s="4">
        <v>8305109</v>
      </c>
      <c r="I42" s="4">
        <v>8088386</v>
      </c>
      <c r="J42" s="4">
        <v>10373347</v>
      </c>
      <c r="K42" s="4">
        <v>9824629</v>
      </c>
    </row>
    <row r="43" spans="1:11" x14ac:dyDescent="0.25">
      <c r="A43" s="2" t="s">
        <v>37</v>
      </c>
      <c r="B43" s="4">
        <v>250419</v>
      </c>
      <c r="C43" s="4">
        <v>250419</v>
      </c>
      <c r="D43" s="4">
        <v>250419</v>
      </c>
      <c r="E43" s="4">
        <v>250419</v>
      </c>
      <c r="F43" s="4">
        <v>250419</v>
      </c>
      <c r="G43" s="4">
        <v>250419</v>
      </c>
      <c r="H43" s="4">
        <v>250419</v>
      </c>
      <c r="I43" s="4">
        <v>250419</v>
      </c>
      <c r="J43" s="4">
        <v>250419</v>
      </c>
      <c r="K43" s="4">
        <v>250419</v>
      </c>
    </row>
    <row r="44" spans="1:11" x14ac:dyDescent="0.25">
      <c r="A44" s="2" t="s">
        <v>38</v>
      </c>
      <c r="B44" s="4">
        <v>1344243</v>
      </c>
      <c r="C44" s="4">
        <v>1344243</v>
      </c>
      <c r="D44" s="4">
        <v>1344243</v>
      </c>
      <c r="E44" s="4">
        <v>1344243</v>
      </c>
      <c r="F44" s="4">
        <v>1344243</v>
      </c>
      <c r="G44" s="4">
        <v>1344243</v>
      </c>
      <c r="H44" s="4">
        <v>1344243</v>
      </c>
      <c r="I44" s="4">
        <v>1344243</v>
      </c>
      <c r="J44" s="4">
        <v>1344243</v>
      </c>
      <c r="K44" s="4">
        <v>1344243</v>
      </c>
    </row>
    <row r="45" spans="1:11" x14ac:dyDescent="0.25">
      <c r="A45" s="2" t="s">
        <v>39</v>
      </c>
      <c r="B45" s="4">
        <v>0</v>
      </c>
      <c r="C45" s="4">
        <v>0</v>
      </c>
      <c r="D45" s="4">
        <v>0</v>
      </c>
      <c r="E45" s="4">
        <v>-7008</v>
      </c>
      <c r="F45" s="4">
        <v>-2672</v>
      </c>
      <c r="G45" s="4">
        <v>-11186</v>
      </c>
      <c r="H45" s="4">
        <v>-3622</v>
      </c>
      <c r="I45" s="4">
        <v>-7986</v>
      </c>
      <c r="J45" s="4">
        <v>-3361</v>
      </c>
      <c r="K45" s="4">
        <v>3478</v>
      </c>
    </row>
    <row r="46" spans="1:11" x14ac:dyDescent="0.25">
      <c r="A46" s="2" t="s">
        <v>40</v>
      </c>
      <c r="B46" s="4">
        <v>0</v>
      </c>
      <c r="C46" s="4">
        <v>0</v>
      </c>
      <c r="D46" s="4">
        <v>0</v>
      </c>
      <c r="E46" s="4">
        <v>47554</v>
      </c>
      <c r="F46" s="4">
        <v>57039</v>
      </c>
      <c r="G46" s="4">
        <v>65867</v>
      </c>
      <c r="H46" s="4">
        <v>-410631</v>
      </c>
      <c r="I46" s="4">
        <v>-986870</v>
      </c>
      <c r="J46" s="4">
        <v>-960973</v>
      </c>
      <c r="K46" s="4">
        <v>-1822867</v>
      </c>
    </row>
    <row r="47" spans="1:11" x14ac:dyDescent="0.25">
      <c r="A47" s="2" t="s">
        <v>41</v>
      </c>
      <c r="B47" s="4">
        <v>188797</v>
      </c>
      <c r="C47" s="4">
        <v>188797</v>
      </c>
      <c r="D47" s="4">
        <v>198605</v>
      </c>
      <c r="E47" s="4">
        <v>223321</v>
      </c>
      <c r="F47" s="4">
        <v>221417</v>
      </c>
      <c r="G47" s="4">
        <v>163401</v>
      </c>
      <c r="H47" s="4">
        <v>163401</v>
      </c>
      <c r="I47" s="4">
        <v>331337</v>
      </c>
      <c r="J47" s="4">
        <v>279668</v>
      </c>
      <c r="K47" s="4">
        <v>597086</v>
      </c>
    </row>
    <row r="48" spans="1:11" x14ac:dyDescent="0.25">
      <c r="A48" s="2" t="s">
        <v>42</v>
      </c>
      <c r="B48" s="4">
        <v>1121028</v>
      </c>
      <c r="C48" s="4">
        <v>1306278</v>
      </c>
      <c r="D48" s="4">
        <v>1287945</v>
      </c>
      <c r="E48" s="4">
        <v>1523852</v>
      </c>
      <c r="F48" s="4">
        <v>2025761</v>
      </c>
      <c r="G48" s="4">
        <v>2884837</v>
      </c>
      <c r="H48" s="4">
        <v>4410959</v>
      </c>
      <c r="I48" s="4">
        <v>5363804</v>
      </c>
      <c r="J48" s="4">
        <v>5651805</v>
      </c>
      <c r="K48" s="4">
        <v>5739481</v>
      </c>
    </row>
    <row r="49" spans="1:11" x14ac:dyDescent="0.25">
      <c r="A49" s="2" t="s">
        <v>43</v>
      </c>
      <c r="B49" s="4">
        <v>811298</v>
      </c>
      <c r="C49" s="4">
        <v>737324</v>
      </c>
      <c r="D49" s="4">
        <v>1241738</v>
      </c>
      <c r="E49" s="4">
        <v>1464119</v>
      </c>
      <c r="F49" s="4">
        <v>1197223</v>
      </c>
      <c r="G49" s="4">
        <v>1458963</v>
      </c>
      <c r="H49" s="4">
        <v>2550168</v>
      </c>
      <c r="I49" s="4">
        <v>1793267</v>
      </c>
      <c r="J49" s="4">
        <v>3811546</v>
      </c>
      <c r="K49" s="4">
        <v>3712789</v>
      </c>
    </row>
    <row r="50" spans="1:11" x14ac:dyDescent="0.25">
      <c r="A50" s="1" t="s">
        <v>44</v>
      </c>
      <c r="B50" s="4">
        <v>28844</v>
      </c>
      <c r="C50" s="4">
        <v>32878</v>
      </c>
      <c r="D50" s="4">
        <v>35667</v>
      </c>
      <c r="E50" s="4">
        <v>42912</v>
      </c>
      <c r="F50" s="4">
        <v>44912</v>
      </c>
      <c r="G50" s="4">
        <v>55914</v>
      </c>
      <c r="H50" s="4">
        <v>63340</v>
      </c>
      <c r="I50" s="4">
        <v>78647</v>
      </c>
      <c r="J50" s="4">
        <v>104314</v>
      </c>
      <c r="K50" s="4">
        <v>121200</v>
      </c>
    </row>
    <row r="51" spans="1:11" x14ac:dyDescent="0.25">
      <c r="A51" s="2" t="s">
        <v>87</v>
      </c>
      <c r="B51" s="4">
        <f>B36+B41</f>
        <v>4869754</v>
      </c>
      <c r="C51" s="4">
        <f t="shared" ref="C51:K51" si="0">C36+C41</f>
        <v>5070618</v>
      </c>
      <c r="D51" s="4">
        <f t="shared" si="0"/>
        <v>6371835</v>
      </c>
      <c r="E51" s="4">
        <f t="shared" si="0"/>
        <v>8579807</v>
      </c>
      <c r="F51" s="4">
        <f t="shared" si="0"/>
        <v>10742921</v>
      </c>
      <c r="G51" s="4">
        <f t="shared" si="0"/>
        <v>13371559</v>
      </c>
      <c r="H51" s="4">
        <f t="shared" si="0"/>
        <v>16641876</v>
      </c>
      <c r="I51" s="4">
        <f t="shared" si="0"/>
        <v>18557918</v>
      </c>
      <c r="J51" s="4">
        <f t="shared" si="0"/>
        <v>20487310</v>
      </c>
      <c r="K51" s="4">
        <f t="shared" si="0"/>
        <v>24086189</v>
      </c>
    </row>
    <row r="52" spans="1:11" ht="26.25" x14ac:dyDescent="0.4">
      <c r="A52" s="9" t="s">
        <v>76</v>
      </c>
    </row>
    <row r="53" spans="1:11" x14ac:dyDescent="0.25">
      <c r="A53" s="30" t="s">
        <v>45</v>
      </c>
      <c r="B53" s="31">
        <v>20389883</v>
      </c>
      <c r="C53" s="31">
        <v>26183244</v>
      </c>
      <c r="D53" s="31">
        <v>40805640</v>
      </c>
      <c r="E53" s="31">
        <v>42436908</v>
      </c>
      <c r="F53" s="31">
        <v>41078427</v>
      </c>
      <c r="G53" s="31">
        <v>39722712</v>
      </c>
      <c r="H53" s="31">
        <v>36893328</v>
      </c>
      <c r="I53" s="31">
        <v>34854851</v>
      </c>
      <c r="J53" s="31">
        <v>53948110</v>
      </c>
      <c r="K53" s="31">
        <v>88552170</v>
      </c>
    </row>
    <row r="54" spans="1:11" x14ac:dyDescent="0.25">
      <c r="A54" s="1" t="s">
        <v>46</v>
      </c>
      <c r="B54" s="4">
        <v>18781687</v>
      </c>
      <c r="C54" s="4">
        <v>24384249</v>
      </c>
      <c r="D54" s="4">
        <v>38158329</v>
      </c>
      <c r="E54" s="4">
        <v>40746066</v>
      </c>
      <c r="F54" s="4">
        <v>39605121</v>
      </c>
      <c r="G54" s="4">
        <v>38459914</v>
      </c>
      <c r="H54" s="4">
        <v>32766949</v>
      </c>
      <c r="I54" s="4">
        <v>31205624</v>
      </c>
      <c r="J54" s="4">
        <v>47734212</v>
      </c>
      <c r="K54" s="4">
        <v>79327847</v>
      </c>
    </row>
    <row r="55" spans="1:11" x14ac:dyDescent="0.25">
      <c r="A55" s="1" t="s">
        <v>47</v>
      </c>
      <c r="B55" s="4">
        <v>1608196</v>
      </c>
      <c r="C55" s="4">
        <v>1851761</v>
      </c>
      <c r="D55" s="4">
        <v>2647311</v>
      </c>
      <c r="E55" s="4">
        <v>1690842</v>
      </c>
      <c r="F55" s="4">
        <v>1473306</v>
      </c>
      <c r="G55" s="4">
        <v>1262798</v>
      </c>
      <c r="H55" s="4">
        <v>4126379</v>
      </c>
      <c r="I55" s="4">
        <v>3649227</v>
      </c>
      <c r="J55" s="4">
        <v>6213898</v>
      </c>
      <c r="K55" s="4">
        <v>9224323</v>
      </c>
    </row>
    <row r="56" spans="1:11" x14ac:dyDescent="0.25">
      <c r="A56" s="1" t="s">
        <v>48</v>
      </c>
      <c r="B56" s="4">
        <v>657121</v>
      </c>
      <c r="C56" s="4">
        <v>655283</v>
      </c>
      <c r="D56" s="4">
        <v>738536</v>
      </c>
      <c r="E56" s="4">
        <v>665860</v>
      </c>
      <c r="F56" s="4">
        <v>699724</v>
      </c>
      <c r="G56" s="4">
        <v>731802</v>
      </c>
      <c r="H56" s="4">
        <v>877077</v>
      </c>
      <c r="I56" s="4">
        <v>995447</v>
      </c>
      <c r="J56" s="4">
        <v>1150240</v>
      </c>
      <c r="K56" s="4">
        <v>1307384</v>
      </c>
    </row>
    <row r="57" spans="1:11" x14ac:dyDescent="0.25">
      <c r="A57" s="2" t="s">
        <v>49</v>
      </c>
      <c r="B57" s="4">
        <v>381092</v>
      </c>
      <c r="C57" s="4">
        <v>394874</v>
      </c>
      <c r="D57" s="4">
        <v>447787</v>
      </c>
      <c r="E57" s="4">
        <v>466337</v>
      </c>
      <c r="F57" s="4">
        <v>494754</v>
      </c>
      <c r="G57" s="4">
        <v>545943</v>
      </c>
      <c r="H57" s="4">
        <v>661458</v>
      </c>
      <c r="I57" s="4">
        <v>748280</v>
      </c>
      <c r="J57" s="4">
        <v>865401</v>
      </c>
      <c r="K57" s="4">
        <v>1001517</v>
      </c>
    </row>
    <row r="58" spans="1:11" x14ac:dyDescent="0.25">
      <c r="A58" s="2" t="s">
        <v>50</v>
      </c>
      <c r="B58" s="4">
        <v>267484</v>
      </c>
      <c r="C58" s="4">
        <v>251260</v>
      </c>
      <c r="D58" s="4">
        <v>286624</v>
      </c>
      <c r="E58" s="4">
        <v>187084</v>
      </c>
      <c r="F58" s="4">
        <v>186542</v>
      </c>
      <c r="G58" s="4">
        <v>169639</v>
      </c>
      <c r="H58" s="4">
        <v>192855</v>
      </c>
      <c r="I58" s="4">
        <v>221602</v>
      </c>
      <c r="J58" s="4">
        <v>268889</v>
      </c>
      <c r="K58" s="4">
        <v>284806</v>
      </c>
    </row>
    <row r="59" spans="1:11" x14ac:dyDescent="0.25">
      <c r="A59" s="2" t="s">
        <v>51</v>
      </c>
      <c r="B59" s="4">
        <v>8545</v>
      </c>
      <c r="C59" s="4">
        <v>9149</v>
      </c>
      <c r="D59" s="4">
        <v>4125</v>
      </c>
      <c r="E59" s="4">
        <v>12439</v>
      </c>
      <c r="F59" s="4">
        <v>18428</v>
      </c>
      <c r="G59" s="4">
        <v>16220</v>
      </c>
      <c r="H59" s="4">
        <v>22764</v>
      </c>
      <c r="I59" s="4">
        <v>25565</v>
      </c>
      <c r="J59" s="4">
        <v>15950</v>
      </c>
      <c r="K59" s="4">
        <v>21061</v>
      </c>
    </row>
    <row r="60" spans="1:11" x14ac:dyDescent="0.25">
      <c r="A60" s="1" t="s">
        <v>52</v>
      </c>
      <c r="B60" s="4">
        <v>94442</v>
      </c>
      <c r="C60" s="4">
        <v>66306</v>
      </c>
      <c r="D60" s="4">
        <v>100596</v>
      </c>
      <c r="E60" s="4">
        <v>222756</v>
      </c>
      <c r="F60" s="4">
        <v>165919</v>
      </c>
      <c r="G60" s="4">
        <v>173845</v>
      </c>
      <c r="H60" s="4">
        <v>142681</v>
      </c>
      <c r="I60" s="4">
        <v>184751</v>
      </c>
      <c r="J60" s="4">
        <v>261261</v>
      </c>
      <c r="K60" s="4">
        <v>930619</v>
      </c>
    </row>
    <row r="61" spans="1:11" x14ac:dyDescent="0.25">
      <c r="A61" s="1" t="s">
        <v>53</v>
      </c>
      <c r="B61" s="4">
        <v>29552</v>
      </c>
      <c r="C61" s="4">
        <v>233905</v>
      </c>
      <c r="D61" s="4">
        <v>25982</v>
      </c>
      <c r="E61" s="4">
        <v>117456</v>
      </c>
      <c r="F61" s="4">
        <v>898310</v>
      </c>
      <c r="G61" s="4">
        <v>269098</v>
      </c>
      <c r="H61" s="4">
        <v>640215</v>
      </c>
      <c r="I61" s="4">
        <v>481242</v>
      </c>
      <c r="J61" s="4">
        <v>467460</v>
      </c>
      <c r="K61" s="4">
        <v>3111258</v>
      </c>
    </row>
    <row r="62" spans="1:11" x14ac:dyDescent="0.25">
      <c r="A62" s="1" t="s">
        <v>54</v>
      </c>
      <c r="B62" s="4">
        <v>0</v>
      </c>
      <c r="C62" s="4">
        <v>0</v>
      </c>
      <c r="D62" s="4">
        <v>0</v>
      </c>
      <c r="E62" s="4">
        <v>17751</v>
      </c>
      <c r="F62" s="4">
        <v>1318</v>
      </c>
      <c r="G62" s="4">
        <v>-319</v>
      </c>
      <c r="H62" s="4">
        <v>2560</v>
      </c>
      <c r="I62" s="4">
        <v>161</v>
      </c>
      <c r="J62" s="4">
        <v>0</v>
      </c>
      <c r="K62" s="4">
        <v>0</v>
      </c>
    </row>
    <row r="63" spans="1:11" x14ac:dyDescent="0.25">
      <c r="A63" s="1" t="s">
        <v>55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10199</v>
      </c>
      <c r="K63" s="4">
        <v>9378</v>
      </c>
    </row>
    <row r="64" spans="1:11" x14ac:dyDescent="0.25">
      <c r="A64" s="1" t="s">
        <v>56</v>
      </c>
      <c r="B64" s="4">
        <v>0</v>
      </c>
      <c r="C64" s="4">
        <v>-599</v>
      </c>
      <c r="D64" s="4">
        <v>5307</v>
      </c>
      <c r="E64" s="4">
        <v>101163</v>
      </c>
      <c r="F64" s="4">
        <v>80546</v>
      </c>
      <c r="G64" s="4">
        <v>-16380</v>
      </c>
      <c r="H64" s="4">
        <v>70080</v>
      </c>
      <c r="I64" s="4">
        <v>158750</v>
      </c>
      <c r="J64" s="4">
        <v>244639</v>
      </c>
      <c r="K64" s="4">
        <v>265880</v>
      </c>
    </row>
    <row r="65" spans="1:11" x14ac:dyDescent="0.25">
      <c r="A65" s="1" t="s">
        <v>57</v>
      </c>
      <c r="B65" s="4">
        <v>251651</v>
      </c>
      <c r="C65" s="4">
        <v>781010</v>
      </c>
      <c r="D65" s="4">
        <v>852963</v>
      </c>
      <c r="E65" s="4">
        <v>271468</v>
      </c>
      <c r="F65" s="4">
        <v>1005707</v>
      </c>
      <c r="G65" s="4">
        <v>498917</v>
      </c>
      <c r="H65" s="4">
        <v>862715</v>
      </c>
      <c r="I65" s="4">
        <v>1173872</v>
      </c>
      <c r="J65" s="4">
        <v>1162799</v>
      </c>
      <c r="K65" s="4">
        <v>3286945</v>
      </c>
    </row>
    <row r="66" spans="1:11" x14ac:dyDescent="0.25">
      <c r="A66" s="1" t="s">
        <v>58</v>
      </c>
      <c r="B66" s="4">
        <v>252464</v>
      </c>
      <c r="C66" s="4">
        <v>880148</v>
      </c>
      <c r="D66" s="4">
        <v>1299476</v>
      </c>
      <c r="E66" s="4">
        <v>170428</v>
      </c>
      <c r="F66" s="4">
        <v>1115713</v>
      </c>
      <c r="G66" s="4">
        <v>734300</v>
      </c>
      <c r="H66" s="4">
        <v>1461751</v>
      </c>
      <c r="I66" s="4">
        <v>1746050</v>
      </c>
      <c r="J66" s="4">
        <v>1780660</v>
      </c>
      <c r="K66" s="4">
        <v>5555367</v>
      </c>
    </row>
    <row r="67" spans="1:11" x14ac:dyDescent="0.25">
      <c r="A67" s="64" t="s">
        <v>142</v>
      </c>
      <c r="B67" s="4">
        <v>1015152</v>
      </c>
      <c r="C67" s="4">
        <v>929142</v>
      </c>
      <c r="D67" s="4">
        <v>1542183</v>
      </c>
      <c r="E67" s="4">
        <v>1350236</v>
      </c>
      <c r="F67" s="4">
        <v>13049</v>
      </c>
      <c r="G67" s="4">
        <v>183661</v>
      </c>
      <c r="H67" s="4">
        <v>2225372</v>
      </c>
      <c r="I67" s="4">
        <v>1944022</v>
      </c>
      <c r="J67" s="4">
        <v>4474038</v>
      </c>
      <c r="K67" s="4">
        <v>3724380</v>
      </c>
    </row>
    <row r="68" spans="1:11" x14ac:dyDescent="0.25">
      <c r="A68" s="1" t="s">
        <v>60</v>
      </c>
      <c r="B68" s="4">
        <v>199381</v>
      </c>
      <c r="C68" s="4">
        <v>187784</v>
      </c>
      <c r="D68" s="4">
        <v>297656</v>
      </c>
      <c r="E68" s="4">
        <v>-121128</v>
      </c>
      <c r="F68" s="4">
        <v>-1186141</v>
      </c>
      <c r="G68" s="4">
        <v>-1286460</v>
      </c>
      <c r="H68" s="4">
        <v>-338555</v>
      </c>
      <c r="I68" s="4">
        <v>131232</v>
      </c>
      <c r="J68" s="4">
        <v>633482</v>
      </c>
      <c r="K68" s="4">
        <v>-37065</v>
      </c>
    </row>
    <row r="69" spans="1:11" x14ac:dyDescent="0.25">
      <c r="A69" s="2" t="s">
        <v>61</v>
      </c>
      <c r="B69" s="4">
        <v>159789</v>
      </c>
      <c r="C69" s="4">
        <v>193175</v>
      </c>
      <c r="D69" s="4">
        <v>258350</v>
      </c>
      <c r="E69" s="4">
        <v>222167</v>
      </c>
      <c r="F69" s="4">
        <v>6178</v>
      </c>
      <c r="G69" s="4">
        <v>5147</v>
      </c>
      <c r="H69" s="4">
        <v>133346</v>
      </c>
      <c r="I69" s="4">
        <v>91633</v>
      </c>
      <c r="J69" s="4">
        <v>464902</v>
      </c>
      <c r="K69" s="4">
        <v>218388</v>
      </c>
    </row>
    <row r="70" spans="1:11" x14ac:dyDescent="0.25">
      <c r="A70" s="2" t="s">
        <v>62</v>
      </c>
      <c r="B70" s="4">
        <v>-39592</v>
      </c>
      <c r="C70" s="4">
        <v>5391</v>
      </c>
      <c r="D70" s="4">
        <v>-39306</v>
      </c>
      <c r="E70" s="4">
        <v>343295</v>
      </c>
      <c r="F70" s="4">
        <v>1192319</v>
      </c>
      <c r="G70" s="4">
        <v>1291607</v>
      </c>
      <c r="H70" s="4">
        <v>471901</v>
      </c>
      <c r="I70" s="4">
        <v>-39599</v>
      </c>
      <c r="J70" s="4">
        <v>-168580</v>
      </c>
      <c r="K70" s="4">
        <v>255453</v>
      </c>
    </row>
    <row r="71" spans="1:11" x14ac:dyDescent="0.25">
      <c r="A71" s="32" t="s">
        <v>141</v>
      </c>
      <c r="B71" s="33">
        <v>815771</v>
      </c>
      <c r="C71" s="33">
        <v>741358</v>
      </c>
      <c r="D71" s="33">
        <v>1244527</v>
      </c>
      <c r="E71" s="33">
        <v>1471364</v>
      </c>
      <c r="F71" s="33">
        <v>1199190</v>
      </c>
      <c r="G71" s="33">
        <v>1470121</v>
      </c>
      <c r="H71" s="33">
        <v>2563927</v>
      </c>
      <c r="I71" s="33">
        <v>1812790</v>
      </c>
      <c r="J71" s="33">
        <v>3840556</v>
      </c>
      <c r="K71" s="33">
        <v>3761445</v>
      </c>
    </row>
    <row r="78" spans="1:11" ht="26.25" x14ac:dyDescent="0.4">
      <c r="A78" s="36" t="s">
        <v>98</v>
      </c>
    </row>
    <row r="79" spans="1:11" ht="26.25" x14ac:dyDescent="0.4">
      <c r="A79" s="38" t="s">
        <v>99</v>
      </c>
      <c r="B79" s="39"/>
      <c r="C79" s="39"/>
      <c r="D79" s="39"/>
      <c r="E79" s="39"/>
      <c r="F79" s="39"/>
      <c r="G79" s="39"/>
      <c r="H79" s="39"/>
      <c r="I79" s="39"/>
      <c r="J79" s="39"/>
      <c r="K79" s="39"/>
    </row>
    <row r="80" spans="1:11" ht="26.25" x14ac:dyDescent="0.4">
      <c r="A80" s="40" t="s">
        <v>100</v>
      </c>
      <c r="B80" s="39"/>
      <c r="C80" s="54">
        <f t="shared" ref="C80:K80" si="1">C3/C25</f>
        <v>1.049903706380358</v>
      </c>
      <c r="D80" s="54">
        <f t="shared" ref="D80:K80" si="2">D3/D25</f>
        <v>1.0809056502798482</v>
      </c>
      <c r="E80" s="54">
        <f t="shared" si="2"/>
        <v>1.1315252661717132</v>
      </c>
      <c r="F80" s="54">
        <f t="shared" si="2"/>
        <v>0.939217037789572</v>
      </c>
      <c r="G80" s="54">
        <f t="shared" si="2"/>
        <v>0.81665426741569125</v>
      </c>
      <c r="H80" s="54">
        <f t="shared" si="2"/>
        <v>0.9902636312560601</v>
      </c>
      <c r="I80" s="54">
        <f t="shared" si="2"/>
        <v>1.0795242626100472</v>
      </c>
      <c r="J80" s="54">
        <f t="shared" si="2"/>
        <v>1.1522066859251552</v>
      </c>
      <c r="K80" s="54">
        <f t="shared" si="2"/>
        <v>1.3142828964701045</v>
      </c>
    </row>
    <row r="81" spans="1:11" ht="26.25" x14ac:dyDescent="0.4">
      <c r="A81" s="40" t="s">
        <v>101</v>
      </c>
      <c r="B81" s="39"/>
      <c r="C81" s="53">
        <f>(C3-C8)/C25</f>
        <v>0.82728533598329634</v>
      </c>
      <c r="D81" s="53">
        <f t="shared" ref="D81:K81" si="3">(D3-D8)/D25</f>
        <v>0.644563876801169</v>
      </c>
      <c r="E81" s="53">
        <f t="shared" si="3"/>
        <v>0.74429134492631477</v>
      </c>
      <c r="F81" s="53">
        <f t="shared" si="3"/>
        <v>0.60676753042812814</v>
      </c>
      <c r="G81" s="53">
        <f t="shared" si="3"/>
        <v>0.5397551057405553</v>
      </c>
      <c r="H81" s="53">
        <f t="shared" si="3"/>
        <v>0.75214584107364546</v>
      </c>
      <c r="I81" s="53">
        <f t="shared" si="3"/>
        <v>0.7945033838952148</v>
      </c>
      <c r="J81" s="53">
        <f t="shared" si="3"/>
        <v>0.85286356063807256</v>
      </c>
      <c r="K81" s="53">
        <f t="shared" si="3"/>
        <v>0.89014866762911882</v>
      </c>
    </row>
    <row r="82" spans="1:11" ht="26.25" x14ac:dyDescent="0.4">
      <c r="A82" s="40" t="s">
        <v>102</v>
      </c>
      <c r="B82" s="39"/>
      <c r="C82" s="53">
        <f>C4/C25</f>
        <v>0.67346895179260757</v>
      </c>
      <c r="D82" s="53">
        <f t="shared" ref="D82:K82" si="4">D4/D25</f>
        <v>0.14827755903751316</v>
      </c>
      <c r="E82" s="53">
        <f t="shared" si="4"/>
        <v>0.40267299612052404</v>
      </c>
      <c r="F82" s="53">
        <f t="shared" si="4"/>
        <v>0.35234222859960296</v>
      </c>
      <c r="G82" s="53">
        <f t="shared" si="4"/>
        <v>0.45536684319976134</v>
      </c>
      <c r="H82" s="53">
        <f t="shared" si="4"/>
        <v>0.34293879640789104</v>
      </c>
      <c r="I82" s="53">
        <f t="shared" si="4"/>
        <v>0.47793015657969795</v>
      </c>
      <c r="J82" s="53">
        <f t="shared" si="4"/>
        <v>0.49797656880766439</v>
      </c>
      <c r="K82" s="53">
        <f t="shared" si="4"/>
        <v>0.37510979941864148</v>
      </c>
    </row>
    <row r="83" spans="1:11" ht="26.25" x14ac:dyDescent="0.4">
      <c r="A83" s="40" t="s">
        <v>103</v>
      </c>
      <c r="B83" s="39"/>
      <c r="C83" s="53">
        <f>(C25-C4)/C8</f>
        <v>1.4667749459534383</v>
      </c>
      <c r="D83" s="53">
        <f t="shared" ref="D83:K83" si="5">(D25-D4)/D8</f>
        <v>1.9519617252600823</v>
      </c>
      <c r="E83" s="53">
        <f t="shared" si="5"/>
        <v>1.5425482405012161</v>
      </c>
      <c r="F83" s="53">
        <f t="shared" si="5"/>
        <v>1.9481387611029135</v>
      </c>
      <c r="G83" s="53">
        <f t="shared" si="5"/>
        <v>1.9669007067605864</v>
      </c>
      <c r="H83" s="53">
        <f t="shared" si="5"/>
        <v>2.7593956885319439</v>
      </c>
      <c r="I83" s="53">
        <f t="shared" si="5"/>
        <v>1.8316898248799549</v>
      </c>
      <c r="J83" s="53">
        <f t="shared" si="5"/>
        <v>1.6770835498923662</v>
      </c>
      <c r="K83" s="53">
        <f t="shared" si="5"/>
        <v>1.4733312194325137</v>
      </c>
    </row>
    <row r="84" spans="1:11" ht="26.25" x14ac:dyDescent="0.4">
      <c r="A84" s="40" t="s">
        <v>104</v>
      </c>
      <c r="B84" s="39"/>
      <c r="C84" s="55">
        <f>C3-C25</f>
        <v>441519</v>
      </c>
      <c r="D84" s="55">
        <f t="shared" ref="D84:K84" si="6">D3-D25</f>
        <v>678487</v>
      </c>
      <c r="E84" s="55">
        <f t="shared" si="6"/>
        <v>1061159</v>
      </c>
      <c r="F84" s="55">
        <f t="shared" si="6"/>
        <v>-631928</v>
      </c>
      <c r="G84" s="55">
        <f t="shared" si="6"/>
        <v>-1569623</v>
      </c>
      <c r="H84" s="55">
        <f t="shared" si="6"/>
        <v>-85955</v>
      </c>
      <c r="I84" s="55">
        <f t="shared" si="6"/>
        <v>1006798</v>
      </c>
      <c r="J84" s="55">
        <f t="shared" si="6"/>
        <v>2690355</v>
      </c>
      <c r="K84" s="55">
        <f t="shared" si="6"/>
        <v>5012667</v>
      </c>
    </row>
    <row r="85" spans="1:11" ht="26.25" x14ac:dyDescent="0.4">
      <c r="A85" s="41" t="s">
        <v>105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</row>
    <row r="86" spans="1:11" ht="26.25" x14ac:dyDescent="0.4">
      <c r="A86" s="43" t="s">
        <v>106</v>
      </c>
      <c r="B86" s="42"/>
      <c r="C86" s="58">
        <f>(C25+C36)/C23</f>
        <v>0.71970501299860035</v>
      </c>
      <c r="D86" s="58">
        <f t="shared" ref="D86:K86" si="7">(D25+D36)/D23</f>
        <v>0.70147295166156143</v>
      </c>
      <c r="E86" s="58">
        <f t="shared" si="7"/>
        <v>0.70629437081790525</v>
      </c>
      <c r="F86" s="58">
        <f t="shared" si="7"/>
        <v>0.7569222797236268</v>
      </c>
      <c r="G86" s="58">
        <f t="shared" si="7"/>
        <v>0.71673940479360365</v>
      </c>
      <c r="H86" s="58">
        <f t="shared" si="7"/>
        <v>0.67144048342771578</v>
      </c>
      <c r="I86" s="58">
        <f t="shared" si="7"/>
        <v>0.73838856076811654</v>
      </c>
      <c r="J86" s="58">
        <f t="shared" si="7"/>
        <v>0.72544960392111946</v>
      </c>
      <c r="K86" s="58">
        <f t="shared" si="7"/>
        <v>0.7515761609624324</v>
      </c>
    </row>
    <row r="87" spans="1:11" ht="26.25" x14ac:dyDescent="0.4">
      <c r="A87" s="43" t="s">
        <v>107</v>
      </c>
      <c r="B87" s="42"/>
      <c r="C87" s="58">
        <f>C25/C23</f>
        <v>0.63568008908152784</v>
      </c>
      <c r="D87" s="58">
        <f t="shared" ref="D87:K87" si="8">D25/D23</f>
        <v>0.56824494887039467</v>
      </c>
      <c r="E87" s="58">
        <f t="shared" si="8"/>
        <v>0.48463149151421858</v>
      </c>
      <c r="F87" s="58">
        <f t="shared" si="8"/>
        <v>0.4918054624762771</v>
      </c>
      <c r="G87" s="58">
        <f t="shared" si="8"/>
        <v>0.39033295702827214</v>
      </c>
      <c r="H87" s="58">
        <f t="shared" si="8"/>
        <v>0.34661169191377061</v>
      </c>
      <c r="I87" s="58">
        <f t="shared" si="8"/>
        <v>0.40554132239611662</v>
      </c>
      <c r="J87" s="58">
        <f t="shared" si="8"/>
        <v>0.46316271588756214</v>
      </c>
      <c r="K87" s="58">
        <f t="shared" si="8"/>
        <v>0.39838262459927354</v>
      </c>
    </row>
    <row r="88" spans="1:11" ht="26.25" x14ac:dyDescent="0.4">
      <c r="A88" s="43" t="s">
        <v>108</v>
      </c>
      <c r="B88" s="42"/>
      <c r="C88" s="58">
        <f>C25/(C25+C36)</f>
        <v>0.88325088418241171</v>
      </c>
      <c r="D88" s="58">
        <f t="shared" ref="D88:K88" si="9">D25/(D25+D36)</f>
        <v>0.81007392733305972</v>
      </c>
      <c r="E88" s="58">
        <f t="shared" si="9"/>
        <v>0.6861607730966397</v>
      </c>
      <c r="F88" s="58">
        <f t="shared" si="9"/>
        <v>0.64974367336082228</v>
      </c>
      <c r="G88" s="58">
        <f t="shared" si="9"/>
        <v>0.54459536397426711</v>
      </c>
      <c r="H88" s="58">
        <f t="shared" si="9"/>
        <v>0.51622102102678058</v>
      </c>
      <c r="I88" s="58">
        <f t="shared" si="9"/>
        <v>0.54922481731603201</v>
      </c>
      <c r="J88" s="58">
        <f t="shared" si="9"/>
        <v>0.63844919534606759</v>
      </c>
      <c r="K88" s="58">
        <f t="shared" si="9"/>
        <v>0.53006288023974024</v>
      </c>
    </row>
    <row r="89" spans="1:11" ht="26.25" x14ac:dyDescent="0.4">
      <c r="A89" s="43" t="s">
        <v>109</v>
      </c>
      <c r="B89" s="42"/>
      <c r="C89" s="58">
        <f>C36/C23</f>
        <v>8.4024923917072503E-2</v>
      </c>
      <c r="D89" s="58">
        <f t="shared" ref="D89:K89" si="10">D36/D23</f>
        <v>0.13322800279116676</v>
      </c>
      <c r="E89" s="58">
        <f t="shared" si="10"/>
        <v>0.22166287930368664</v>
      </c>
      <c r="F89" s="58">
        <f t="shared" si="10"/>
        <v>0.2651168172473497</v>
      </c>
      <c r="G89" s="58">
        <f t="shared" si="10"/>
        <v>0.32640644776533156</v>
      </c>
      <c r="H89" s="58">
        <f t="shared" si="10"/>
        <v>0.32482879151394523</v>
      </c>
      <c r="I89" s="58">
        <f t="shared" si="10"/>
        <v>0.33284723837199992</v>
      </c>
      <c r="J89" s="58">
        <f t="shared" si="10"/>
        <v>0.26228688803355732</v>
      </c>
      <c r="K89" s="58">
        <f t="shared" si="10"/>
        <v>0.35319353636315881</v>
      </c>
    </row>
    <row r="90" spans="1:11" ht="26.25" x14ac:dyDescent="0.4">
      <c r="A90" s="43" t="s">
        <v>110</v>
      </c>
      <c r="B90" s="42"/>
      <c r="C90" s="58">
        <f>C36/(C36+C25)</f>
        <v>0.11674911581758833</v>
      </c>
      <c r="D90" s="58">
        <f t="shared" ref="D90:K90" si="11">D36/(D36+D25)</f>
        <v>0.18992607266694023</v>
      </c>
      <c r="E90" s="58">
        <f t="shared" si="11"/>
        <v>0.3138392269033603</v>
      </c>
      <c r="F90" s="58">
        <f t="shared" si="11"/>
        <v>0.35025632663917777</v>
      </c>
      <c r="G90" s="58">
        <f t="shared" si="11"/>
        <v>0.45540463602573295</v>
      </c>
      <c r="H90" s="58">
        <f t="shared" si="11"/>
        <v>0.48377897897321942</v>
      </c>
      <c r="I90" s="58">
        <f t="shared" si="11"/>
        <v>0.45077518268396793</v>
      </c>
      <c r="J90" s="58">
        <f t="shared" si="11"/>
        <v>0.36155080465393247</v>
      </c>
      <c r="K90" s="58">
        <f t="shared" si="11"/>
        <v>0.46993711976025976</v>
      </c>
    </row>
    <row r="91" spans="1:11" ht="26.25" x14ac:dyDescent="0.4">
      <c r="A91" s="43" t="s">
        <v>111</v>
      </c>
      <c r="B91" s="42"/>
      <c r="C91" s="58">
        <f>C41/(C36+C25)</f>
        <v>0.38945815568738412</v>
      </c>
      <c r="D91" s="58">
        <f t="shared" ref="D91:K91" si="12">D41/(D36+D25)</f>
        <v>0.42557171681577322</v>
      </c>
      <c r="E91" s="58">
        <f t="shared" si="12"/>
        <v>0.41584025204954822</v>
      </c>
      <c r="F91" s="58">
        <f t="shared" si="12"/>
        <v>0.32113960282042109</v>
      </c>
      <c r="G91" s="58">
        <f t="shared" si="12"/>
        <v>0.39520723056654833</v>
      </c>
      <c r="H91" s="58">
        <f t="shared" si="12"/>
        <v>0.48933527942042143</v>
      </c>
      <c r="I91" s="58">
        <f t="shared" si="12"/>
        <v>0.35430050400528879</v>
      </c>
      <c r="J91" s="58">
        <f t="shared" si="12"/>
        <v>0.37845550482750462</v>
      </c>
      <c r="K91" s="58">
        <f t="shared" si="12"/>
        <v>0.3305371457224614</v>
      </c>
    </row>
    <row r="92" spans="1:11" ht="26.25" x14ac:dyDescent="0.4">
      <c r="A92" s="43" t="s">
        <v>112</v>
      </c>
      <c r="B92" s="42"/>
      <c r="C92" s="42"/>
      <c r="D92" s="42"/>
      <c r="E92" s="42"/>
      <c r="F92" s="42"/>
      <c r="G92" s="42"/>
      <c r="H92" s="42"/>
      <c r="I92" s="42"/>
      <c r="J92" s="42"/>
      <c r="K92" s="42"/>
    </row>
    <row r="93" spans="1:11" ht="26.25" x14ac:dyDescent="0.4">
      <c r="A93" s="43" t="s">
        <v>113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</row>
    <row r="94" spans="1:11" ht="26.25" x14ac:dyDescent="0.4">
      <c r="A94" s="47" t="s">
        <v>114</v>
      </c>
      <c r="B94" s="48"/>
      <c r="C94" s="48"/>
      <c r="D94" s="48"/>
      <c r="E94" s="48"/>
      <c r="F94" s="48"/>
      <c r="G94" s="48"/>
      <c r="H94" s="48"/>
      <c r="I94" s="48"/>
      <c r="J94" s="48"/>
      <c r="K94" s="48"/>
    </row>
    <row r="95" spans="1:11" ht="26.25" x14ac:dyDescent="0.4">
      <c r="A95" s="49" t="s">
        <v>115</v>
      </c>
      <c r="B95" s="48"/>
      <c r="C95" s="59">
        <f>C53/((B5+C5)/2)</f>
        <v>35.519415915013575</v>
      </c>
      <c r="D95" s="59">
        <f t="shared" ref="D95:K95" si="13">D53/((C5+D5)/2)</f>
        <v>18.943823542246779</v>
      </c>
      <c r="E95" s="59">
        <f t="shared" si="13"/>
        <v>15.082958941969205</v>
      </c>
      <c r="F95" s="59">
        <f t="shared" si="13"/>
        <v>20.334818076108</v>
      </c>
      <c r="G95" s="59">
        <f t="shared" si="13"/>
        <v>37.360254957866772</v>
      </c>
      <c r="H95" s="59">
        <f t="shared" si="13"/>
        <v>27.230894423558318</v>
      </c>
      <c r="I95" s="59">
        <f t="shared" si="13"/>
        <v>12.186767956023255</v>
      </c>
      <c r="J95" s="59">
        <f t="shared" si="13"/>
        <v>13.146348105318243</v>
      </c>
      <c r="K95" s="59">
        <f t="shared" si="13"/>
        <v>16.938429504624768</v>
      </c>
    </row>
    <row r="96" spans="1:11" ht="26.25" x14ac:dyDescent="0.4">
      <c r="A96" s="49" t="s">
        <v>116</v>
      </c>
      <c r="B96" s="48"/>
      <c r="C96" s="60">
        <f>360/C95</f>
        <v>10.135301798356231</v>
      </c>
      <c r="D96" s="60">
        <f t="shared" ref="D96:K96" si="14">360/D95</f>
        <v>19.003555390872439</v>
      </c>
      <c r="E96" s="60">
        <f t="shared" si="14"/>
        <v>23.867995755015894</v>
      </c>
      <c r="F96" s="60">
        <f t="shared" si="14"/>
        <v>17.703625311650811</v>
      </c>
      <c r="G96" s="60">
        <f t="shared" si="14"/>
        <v>9.6359085452171556</v>
      </c>
      <c r="H96" s="60">
        <f t="shared" si="14"/>
        <v>13.220278203148277</v>
      </c>
      <c r="I96" s="60">
        <f t="shared" si="14"/>
        <v>29.540235877066291</v>
      </c>
      <c r="J96" s="60">
        <f t="shared" si="14"/>
        <v>27.384030691714688</v>
      </c>
      <c r="K96" s="60">
        <f t="shared" si="14"/>
        <v>21.253446188839867</v>
      </c>
    </row>
    <row r="97" spans="1:11" ht="26.25" x14ac:dyDescent="0.4">
      <c r="A97" s="49" t="s">
        <v>117</v>
      </c>
      <c r="B97" s="48"/>
      <c r="C97" s="59">
        <f>C54/((B8+C8)/2)</f>
        <v>13.965414417894609</v>
      </c>
      <c r="D97" s="59">
        <f t="shared" ref="D97:K97" si="15">D54/((C8+D8)/2)</f>
        <v>13.558183891276796</v>
      </c>
      <c r="E97" s="59">
        <f t="shared" si="15"/>
        <v>12.013340075212243</v>
      </c>
      <c r="F97" s="59">
        <f t="shared" si="15"/>
        <v>12.037039198290961</v>
      </c>
      <c r="G97" s="59">
        <f t="shared" si="15"/>
        <v>13.200964365897502</v>
      </c>
      <c r="H97" s="59">
        <f t="shared" si="15"/>
        <v>14.651993484912341</v>
      </c>
      <c r="I97" s="59">
        <f t="shared" si="15"/>
        <v>10.929017616362554</v>
      </c>
      <c r="J97" s="59">
        <f t="shared" si="15"/>
        <v>10.727356919675188</v>
      </c>
      <c r="K97" s="59">
        <f t="shared" si="15"/>
        <v>13.160075100563336</v>
      </c>
    </row>
    <row r="98" spans="1:11" ht="26.25" x14ac:dyDescent="0.4">
      <c r="A98" s="49" t="s">
        <v>118</v>
      </c>
      <c r="B98" s="48"/>
      <c r="C98" s="60">
        <f>360/C97</f>
        <v>25.777967572427592</v>
      </c>
      <c r="D98" s="60">
        <f t="shared" ref="D98:K98" si="16">360/D97</f>
        <v>26.552228741462969</v>
      </c>
      <c r="E98" s="60">
        <f t="shared" si="16"/>
        <v>29.96668684530183</v>
      </c>
      <c r="F98" s="60">
        <f t="shared" si="16"/>
        <v>29.907686937757369</v>
      </c>
      <c r="G98" s="60">
        <f t="shared" si="16"/>
        <v>27.270734926760365</v>
      </c>
      <c r="H98" s="60">
        <f t="shared" si="16"/>
        <v>24.570035495218061</v>
      </c>
      <c r="I98" s="60">
        <f t="shared" si="16"/>
        <v>32.939831614967865</v>
      </c>
      <c r="J98" s="60">
        <f t="shared" si="16"/>
        <v>33.559058647495846</v>
      </c>
      <c r="K98" s="60">
        <f t="shared" si="16"/>
        <v>27.355466990047017</v>
      </c>
    </row>
    <row r="99" spans="1:11" ht="26.25" x14ac:dyDescent="0.4">
      <c r="A99" s="49" t="s">
        <v>119</v>
      </c>
      <c r="B99" s="48"/>
      <c r="C99" s="59">
        <f>(C54-B8+C8)/((B28+C28)/2)</f>
        <v>6.8850722830783271</v>
      </c>
      <c r="D99" s="59">
        <f t="shared" ref="D99:K99" si="17">(D54-C8+D8)/((C28+D28)/2)</f>
        <v>7.6384709585698589</v>
      </c>
      <c r="E99" s="59">
        <f t="shared" si="17"/>
        <v>7.5780955387304534</v>
      </c>
      <c r="F99" s="59">
        <f t="shared" si="17"/>
        <v>6.7359723039892208</v>
      </c>
      <c r="G99" s="59">
        <f t="shared" si="17"/>
        <v>6.0263135405604737</v>
      </c>
      <c r="H99" s="59">
        <f t="shared" si="17"/>
        <v>6.8630679807166795</v>
      </c>
      <c r="I99" s="59">
        <f t="shared" si="17"/>
        <v>6.0307274522257179</v>
      </c>
      <c r="J99" s="59">
        <f t="shared" si="17"/>
        <v>6.5017872168880366</v>
      </c>
      <c r="K99" s="59">
        <f t="shared" si="17"/>
        <v>10.287086756914229</v>
      </c>
    </row>
    <row r="100" spans="1:11" ht="26.25" x14ac:dyDescent="0.4">
      <c r="A100" s="49" t="s">
        <v>120</v>
      </c>
      <c r="B100" s="48"/>
      <c r="C100" s="60">
        <f>360/C99</f>
        <v>52.287032757053844</v>
      </c>
      <c r="D100" s="60">
        <f t="shared" ref="D100:K100" si="18">360/D99</f>
        <v>47.129851242820244</v>
      </c>
      <c r="E100" s="60">
        <f t="shared" si="18"/>
        <v>47.505339324385218</v>
      </c>
      <c r="F100" s="60">
        <f t="shared" si="18"/>
        <v>53.444400266728898</v>
      </c>
      <c r="G100" s="60">
        <f t="shared" si="18"/>
        <v>59.738013559533179</v>
      </c>
      <c r="H100" s="60">
        <f t="shared" si="18"/>
        <v>52.45467493714186</v>
      </c>
      <c r="I100" s="60">
        <f t="shared" si="18"/>
        <v>59.694291087078945</v>
      </c>
      <c r="J100" s="60">
        <f t="shared" si="18"/>
        <v>55.369391213683478</v>
      </c>
      <c r="K100" s="60">
        <f t="shared" si="18"/>
        <v>34.995330408585723</v>
      </c>
    </row>
    <row r="101" spans="1:11" ht="26.25" x14ac:dyDescent="0.4">
      <c r="A101" s="49" t="s">
        <v>121</v>
      </c>
      <c r="B101" s="48"/>
      <c r="C101" s="60">
        <f>C98+C96-C100</f>
        <v>-16.373763386270021</v>
      </c>
      <c r="D101" s="60">
        <f t="shared" ref="D101:K101" si="19">D98+D96-D100</f>
        <v>-1.5740671104848403</v>
      </c>
      <c r="E101" s="60">
        <f t="shared" si="19"/>
        <v>6.3293432759325015</v>
      </c>
      <c r="F101" s="60">
        <f t="shared" si="19"/>
        <v>-5.8330880173207191</v>
      </c>
      <c r="G101" s="60">
        <f t="shared" si="19"/>
        <v>-22.831370087555662</v>
      </c>
      <c r="H101" s="60">
        <f t="shared" si="19"/>
        <v>-14.66436123877552</v>
      </c>
      <c r="I101" s="60">
        <f t="shared" si="19"/>
        <v>2.7857764049552074</v>
      </c>
      <c r="J101" s="60">
        <f t="shared" si="19"/>
        <v>5.5736981255270521</v>
      </c>
      <c r="K101" s="60">
        <f t="shared" si="19"/>
        <v>13.613582770301157</v>
      </c>
    </row>
    <row r="102" spans="1:11" ht="26.25" x14ac:dyDescent="0.4">
      <c r="A102" s="49" t="s">
        <v>122</v>
      </c>
      <c r="B102" s="48"/>
      <c r="C102" s="59">
        <f>C53/C23</f>
        <v>1.8812454658656246</v>
      </c>
      <c r="D102" s="59">
        <f t="shared" ref="D102:K102" si="20">D53/D23</f>
        <v>2.7649870382042643</v>
      </c>
      <c r="E102" s="59">
        <f t="shared" si="20"/>
        <v>2.5490836776058394</v>
      </c>
      <c r="F102" s="59">
        <f t="shared" si="20"/>
        <v>1.9432175114633172</v>
      </c>
      <c r="G102" s="59">
        <f t="shared" si="20"/>
        <v>1.8111297541189901</v>
      </c>
      <c r="H102" s="59">
        <f t="shared" si="20"/>
        <v>1.4484946986499787</v>
      </c>
      <c r="I102" s="59">
        <f t="shared" si="20"/>
        <v>1.1164920889046062</v>
      </c>
      <c r="J102" s="59">
        <f t="shared" si="20"/>
        <v>1.4136241827452727</v>
      </c>
      <c r="K102" s="59">
        <f t="shared" si="20"/>
        <v>2.2118286999009658</v>
      </c>
    </row>
    <row r="103" spans="1:11" ht="26.25" x14ac:dyDescent="0.4">
      <c r="A103" s="49" t="s">
        <v>123</v>
      </c>
      <c r="B103" s="48"/>
      <c r="C103" s="59">
        <f>C53/C3</f>
        <v>2.8187553840923472</v>
      </c>
      <c r="D103" s="59">
        <f t="shared" ref="D103:K103" si="21">D53/D3</f>
        <v>4.5016292983790418</v>
      </c>
      <c r="E103" s="59">
        <f t="shared" si="21"/>
        <v>4.6484504383104914</v>
      </c>
      <c r="F103" s="59">
        <f t="shared" si="21"/>
        <v>4.2068991897005263</v>
      </c>
      <c r="G103" s="59">
        <f t="shared" si="21"/>
        <v>5.6816713386116442</v>
      </c>
      <c r="H103" s="59">
        <f t="shared" si="21"/>
        <v>4.2201012664309161</v>
      </c>
      <c r="I103" s="59">
        <f t="shared" si="21"/>
        <v>2.5502815528723808</v>
      </c>
      <c r="J103" s="59">
        <f t="shared" si="21"/>
        <v>2.6489269579570367</v>
      </c>
      <c r="K103" s="59">
        <f t="shared" si="21"/>
        <v>4.2243728653545753</v>
      </c>
    </row>
    <row r="104" spans="1:11" ht="26.25" x14ac:dyDescent="0.4">
      <c r="A104" s="49" t="s">
        <v>124</v>
      </c>
      <c r="B104" s="48"/>
      <c r="C104" s="59">
        <f>C53/C12</f>
        <v>5.6562289983428737</v>
      </c>
      <c r="D104" s="59">
        <f t="shared" ref="D104:K104" si="22">D53/D12</f>
        <v>7.1672485152848555</v>
      </c>
      <c r="E104" s="59">
        <f t="shared" si="22"/>
        <v>5.6442206098756049</v>
      </c>
      <c r="F104" s="59">
        <f t="shared" si="22"/>
        <v>3.6113382252371</v>
      </c>
      <c r="G104" s="59">
        <f t="shared" si="22"/>
        <v>2.65860572476796</v>
      </c>
      <c r="H104" s="59">
        <f t="shared" si="22"/>
        <v>2.2055057825488551</v>
      </c>
      <c r="I104" s="59">
        <f t="shared" si="22"/>
        <v>1.9859046602154165</v>
      </c>
      <c r="J104" s="59">
        <f t="shared" si="22"/>
        <v>3.031311255211917</v>
      </c>
      <c r="K104" s="59">
        <f t="shared" si="22"/>
        <v>4.6426753276086083</v>
      </c>
    </row>
    <row r="105" spans="1:11" ht="26.25" x14ac:dyDescent="0.4">
      <c r="A105" s="44" t="s">
        <v>130</v>
      </c>
      <c r="B105" s="45"/>
      <c r="C105" s="45"/>
      <c r="D105" s="45"/>
      <c r="E105" s="45"/>
      <c r="F105" s="45"/>
      <c r="G105" s="45"/>
      <c r="H105" s="45"/>
      <c r="I105" s="45"/>
      <c r="J105" s="45"/>
      <c r="K105" s="45"/>
    </row>
    <row r="106" spans="1:11" ht="26.25" x14ac:dyDescent="0.4">
      <c r="A106" s="46" t="s">
        <v>125</v>
      </c>
      <c r="B106" s="45"/>
      <c r="C106" s="61">
        <f>C55/C53</f>
        <v>7.072313117503698E-2</v>
      </c>
      <c r="D106" s="61">
        <f t="shared" ref="D106:K106" si="23">D55/D53</f>
        <v>6.4876105361905856E-2</v>
      </c>
      <c r="E106" s="61">
        <f t="shared" si="23"/>
        <v>3.9843666272764262E-2</v>
      </c>
      <c r="F106" s="61">
        <f t="shared" si="23"/>
        <v>3.5865686872576692E-2</v>
      </c>
      <c r="G106" s="61">
        <f t="shared" si="23"/>
        <v>3.1790326904165056E-2</v>
      </c>
      <c r="H106" s="61">
        <f t="shared" si="23"/>
        <v>0.11184621241000541</v>
      </c>
      <c r="I106" s="61">
        <f t="shared" si="23"/>
        <v>0.10469782240641338</v>
      </c>
      <c r="J106" s="61">
        <f t="shared" si="23"/>
        <v>0.11518286738868146</v>
      </c>
      <c r="K106" s="61">
        <f t="shared" si="23"/>
        <v>0.10416823212802126</v>
      </c>
    </row>
    <row r="107" spans="1:11" ht="26.25" x14ac:dyDescent="0.4">
      <c r="A107" s="46" t="s">
        <v>129</v>
      </c>
      <c r="B107" s="45"/>
      <c r="C107" s="45"/>
      <c r="D107" s="45"/>
      <c r="E107" s="45"/>
      <c r="F107" s="45"/>
      <c r="G107" s="45"/>
      <c r="H107" s="45"/>
      <c r="I107" s="45"/>
      <c r="J107" s="45"/>
      <c r="K107" s="45"/>
    </row>
    <row r="108" spans="1:11" ht="26.25" x14ac:dyDescent="0.4">
      <c r="A108" s="46" t="s">
        <v>126</v>
      </c>
      <c r="B108" s="45"/>
      <c r="C108" s="45"/>
      <c r="D108" s="45"/>
      <c r="E108" s="45"/>
      <c r="F108" s="45"/>
      <c r="G108" s="45"/>
      <c r="H108" s="45"/>
      <c r="I108" s="45"/>
      <c r="J108" s="45"/>
      <c r="K108" s="45"/>
    </row>
    <row r="109" spans="1:11" ht="26.25" x14ac:dyDescent="0.4">
      <c r="A109" s="46" t="s">
        <v>127</v>
      </c>
      <c r="B109" s="45"/>
      <c r="C109" s="61">
        <f>C67/C53</f>
        <v>3.5486129984504594E-2</v>
      </c>
      <c r="D109" s="61">
        <f t="shared" ref="D109:K109" si="24">D67/D53</f>
        <v>3.7793378562375204E-2</v>
      </c>
      <c r="E109" s="61">
        <f t="shared" si="24"/>
        <v>3.1817492452560402E-2</v>
      </c>
      <c r="F109" s="61">
        <f t="shared" si="24"/>
        <v>3.1766065433810306E-4</v>
      </c>
      <c r="G109" s="61">
        <f t="shared" si="24"/>
        <v>4.6235765574112863E-3</v>
      </c>
      <c r="H109" s="61">
        <f t="shared" si="24"/>
        <v>6.0319090758090457E-2</v>
      </c>
      <c r="I109" s="61">
        <f t="shared" si="24"/>
        <v>5.5774790143271594E-2</v>
      </c>
      <c r="J109" s="61">
        <f t="shared" si="24"/>
        <v>8.2932247302083428E-2</v>
      </c>
      <c r="K109" s="61">
        <f t="shared" si="24"/>
        <v>4.2058596644215497E-2</v>
      </c>
    </row>
    <row r="110" spans="1:11" ht="26.25" x14ac:dyDescent="0.4">
      <c r="A110" s="46" t="s">
        <v>128</v>
      </c>
      <c r="B110" s="45"/>
      <c r="C110" s="61">
        <f>C71/C53</f>
        <v>2.8314214999485932E-2</v>
      </c>
      <c r="D110" s="61">
        <f t="shared" ref="D110:K110" si="25">D71/D53</f>
        <v>3.0498896721139528E-2</v>
      </c>
      <c r="E110" s="61">
        <f t="shared" si="25"/>
        <v>3.4671800311181958E-2</v>
      </c>
      <c r="F110" s="61">
        <f t="shared" si="25"/>
        <v>2.9192695231489756E-2</v>
      </c>
      <c r="G110" s="61">
        <f t="shared" si="25"/>
        <v>3.7009582830094784E-2</v>
      </c>
      <c r="H110" s="61">
        <f t="shared" si="25"/>
        <v>6.9495682254525806E-2</v>
      </c>
      <c r="I110" s="61">
        <f t="shared" si="25"/>
        <v>5.2009690128929253E-2</v>
      </c>
      <c r="J110" s="61">
        <f t="shared" si="25"/>
        <v>7.1189815546828239E-2</v>
      </c>
      <c r="K110" s="61">
        <f t="shared" si="25"/>
        <v>4.2477163461945654E-2</v>
      </c>
    </row>
    <row r="111" spans="1:11" ht="26.25" x14ac:dyDescent="0.4">
      <c r="A111" s="46" t="s">
        <v>131</v>
      </c>
      <c r="B111" s="45"/>
      <c r="C111" s="61">
        <f>C71/C23</f>
        <v>5.3265988587327368E-2</v>
      </c>
      <c r="D111" s="61">
        <f t="shared" ref="D111:K111" si="26">D71/D23</f>
        <v>8.4329054113481336E-2</v>
      </c>
      <c r="E111" s="61">
        <f t="shared" si="26"/>
        <v>8.838132024644299E-2</v>
      </c>
      <c r="F111" s="61">
        <f t="shared" si="26"/>
        <v>5.6727756580642573E-2</v>
      </c>
      <c r="G111" s="61">
        <f t="shared" si="26"/>
        <v>6.7029156651115973E-2</v>
      </c>
      <c r="H111" s="61">
        <f t="shared" si="26"/>
        <v>0.10066412732474403</v>
      </c>
      <c r="I111" s="61">
        <f t="shared" si="26"/>
        <v>5.8068407575329502E-2</v>
      </c>
      <c r="J111" s="61">
        <f t="shared" si="26"/>
        <v>0.10063564482217177</v>
      </c>
      <c r="K111" s="61">
        <f t="shared" si="26"/>
        <v>9.3952209235516074E-2</v>
      </c>
    </row>
    <row r="112" spans="1:11" ht="26.25" x14ac:dyDescent="0.4">
      <c r="A112" s="46" t="s">
        <v>132</v>
      </c>
      <c r="B112" s="45"/>
      <c r="C112" s="61">
        <f>C71/C41</f>
        <v>0.19003546641046909</v>
      </c>
      <c r="D112" s="61">
        <f t="shared" ref="D112:K112" si="27">D71/D41</f>
        <v>0.28248379697198467</v>
      </c>
      <c r="E112" s="61">
        <f t="shared" si="27"/>
        <v>0.3009180331087471</v>
      </c>
      <c r="F112" s="61">
        <f t="shared" si="27"/>
        <v>0.23337291676153846</v>
      </c>
      <c r="G112" s="61">
        <f t="shared" si="27"/>
        <v>0.23663424346854714</v>
      </c>
      <c r="H112" s="61">
        <f t="shared" si="27"/>
        <v>0.30638019064225641</v>
      </c>
      <c r="I112" s="61">
        <f t="shared" si="27"/>
        <v>0.22196432902866928</v>
      </c>
      <c r="J112" s="61">
        <f t="shared" si="27"/>
        <v>0.3665470757261568</v>
      </c>
      <c r="K112" s="61">
        <f t="shared" si="27"/>
        <v>0.37819321044027604</v>
      </c>
    </row>
    <row r="113" spans="1:11" ht="26.25" x14ac:dyDescent="0.4">
      <c r="A113" s="46" t="s">
        <v>133</v>
      </c>
      <c r="B113" s="45"/>
      <c r="C113" s="45"/>
      <c r="D113" s="45"/>
      <c r="E113" s="45"/>
      <c r="F113" s="45"/>
      <c r="G113" s="45"/>
      <c r="H113" s="45"/>
      <c r="I113" s="45"/>
      <c r="J113" s="45"/>
      <c r="K113" s="45"/>
    </row>
    <row r="114" spans="1:11" ht="26.25" x14ac:dyDescent="0.4">
      <c r="A114" s="50" t="s">
        <v>134</v>
      </c>
      <c r="B114" s="51"/>
      <c r="C114" s="51"/>
      <c r="D114" s="51"/>
      <c r="E114" s="51"/>
      <c r="F114" s="51"/>
      <c r="G114" s="51"/>
      <c r="H114" s="51"/>
      <c r="I114" s="51"/>
      <c r="J114" s="51"/>
      <c r="K114" s="51"/>
    </row>
    <row r="115" spans="1:11" ht="26.25" x14ac:dyDescent="0.4">
      <c r="A115" s="52" t="s">
        <v>137</v>
      </c>
      <c r="B115" s="51"/>
      <c r="C115" s="51"/>
      <c r="D115" s="51"/>
      <c r="E115" s="51"/>
      <c r="F115" s="51"/>
      <c r="G115" s="51"/>
      <c r="H115" s="51"/>
      <c r="I115" s="51"/>
      <c r="J115" s="51"/>
      <c r="K115" s="51"/>
    </row>
    <row r="116" spans="1:11" ht="26.25" x14ac:dyDescent="0.4">
      <c r="A116" s="52" t="s">
        <v>135</v>
      </c>
      <c r="B116" s="51"/>
      <c r="C116" s="51"/>
      <c r="D116" s="51"/>
      <c r="E116" s="51"/>
      <c r="F116" s="51"/>
      <c r="G116" s="51"/>
      <c r="H116" s="51"/>
      <c r="I116" s="51"/>
      <c r="J116" s="51"/>
      <c r="K116" s="51"/>
    </row>
    <row r="117" spans="1:11" ht="26.25" x14ac:dyDescent="0.4">
      <c r="A117" s="52" t="s">
        <v>136</v>
      </c>
      <c r="B117" s="51"/>
      <c r="C117" s="51"/>
      <c r="D117" s="51"/>
      <c r="E117" s="51"/>
      <c r="F117" s="51"/>
      <c r="G117" s="51"/>
      <c r="H117" s="51"/>
      <c r="I117" s="51"/>
      <c r="J117" s="51"/>
      <c r="K117" s="51"/>
    </row>
    <row r="118" spans="1:11" ht="26.25" x14ac:dyDescent="0.4">
      <c r="A118" s="52" t="s">
        <v>138</v>
      </c>
      <c r="B118" s="51"/>
      <c r="C118" s="51"/>
      <c r="D118" s="51"/>
      <c r="E118" s="51"/>
      <c r="F118" s="51"/>
      <c r="G118" s="51"/>
      <c r="H118" s="51"/>
      <c r="I118" s="51"/>
      <c r="J118" s="51"/>
      <c r="K118" s="51"/>
    </row>
    <row r="119" spans="1:11" ht="26.25" x14ac:dyDescent="0.4">
      <c r="A119" s="37"/>
    </row>
    <row r="120" spans="1:11" ht="26.25" x14ac:dyDescent="0.4">
      <c r="A120" s="37"/>
    </row>
    <row r="121" spans="1:11" ht="26.25" x14ac:dyDescent="0.4">
      <c r="A121" s="37"/>
    </row>
    <row r="122" spans="1:11" ht="26.25" x14ac:dyDescent="0.4">
      <c r="A122" s="37"/>
    </row>
  </sheetData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8" sqref="L3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GİRİŞ</vt:lpstr>
      <vt:lpstr>BİLANÇO</vt:lpstr>
      <vt:lpstr>GELİR TABLOSU</vt:lpstr>
      <vt:lpstr>YATAY ANALİZ SONUCU</vt:lpstr>
      <vt:lpstr>DİKEY ANALİZ</vt:lpstr>
      <vt:lpstr>TREND ANALİZİ</vt:lpstr>
      <vt:lpstr>ORAN ANALİZİ</vt:lpstr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2019-05-02T09:19:23Z</dcterms:modified>
</cp:coreProperties>
</file>