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ARÇELİK &amp; VESTEL_Tekil Men. Kıy" sheetId="1" r:id="rId1"/>
    <sheet name="ARÇELİK &amp; VESTEL_Portföy_1" sheetId="2" r:id="rId2"/>
    <sheet name="ARÇELİK &amp; VESTEL_Portföy_2" sheetId="3" r:id="rId3"/>
  </sheets>
  <calcPr calcId="145621"/>
</workbook>
</file>

<file path=xl/calcChain.xml><?xml version="1.0" encoding="utf-8"?>
<calcChain xmlns="http://schemas.openxmlformats.org/spreadsheetml/2006/main">
  <c r="L24" i="3" l="1"/>
  <c r="O7" i="3"/>
  <c r="F7" i="3"/>
  <c r="Q6" i="3"/>
  <c r="H6" i="3"/>
  <c r="Q5" i="3"/>
  <c r="H5" i="3"/>
  <c r="H9" i="3" s="1"/>
  <c r="Q4" i="3"/>
  <c r="I4" i="3"/>
  <c r="H4" i="3"/>
  <c r="Q9" i="3" l="1"/>
  <c r="R5" i="3" s="1"/>
  <c r="S5" i="3" s="1"/>
  <c r="T5" i="3" s="1"/>
  <c r="R4" i="3"/>
  <c r="S4" i="3" s="1"/>
  <c r="T4" i="3" s="1"/>
  <c r="I5" i="3"/>
  <c r="I6" i="3"/>
  <c r="J4" i="3"/>
  <c r="K4" i="3" s="1"/>
  <c r="O7" i="2"/>
  <c r="F7" i="2"/>
  <c r="Q6" i="2"/>
  <c r="H6" i="2"/>
  <c r="Q5" i="2"/>
  <c r="H5" i="2"/>
  <c r="Q4" i="2"/>
  <c r="Q9" i="2" s="1"/>
  <c r="H4" i="2"/>
  <c r="H9" i="2" s="1"/>
  <c r="R6" i="3" l="1"/>
  <c r="S6" i="3" s="1"/>
  <c r="T6" i="3" s="1"/>
  <c r="L25" i="3"/>
  <c r="Y61" i="3"/>
  <c r="Y93" i="3"/>
  <c r="X4" i="3"/>
  <c r="J5" i="3"/>
  <c r="K5" i="3" s="1"/>
  <c r="X5" i="3"/>
  <c r="Y55" i="3"/>
  <c r="Y39" i="3"/>
  <c r="Y47" i="3"/>
  <c r="Y31" i="3"/>
  <c r="Y53" i="3"/>
  <c r="Y35" i="3"/>
  <c r="Y65" i="3"/>
  <c r="Y42" i="3"/>
  <c r="Y58" i="3"/>
  <c r="Y74" i="3"/>
  <c r="Y90" i="3"/>
  <c r="Y106" i="3"/>
  <c r="Y122" i="3"/>
  <c r="Y71" i="3"/>
  <c r="Y87" i="3"/>
  <c r="Y103" i="3"/>
  <c r="Y111" i="3"/>
  <c r="Y119" i="3"/>
  <c r="Y127" i="3"/>
  <c r="Y45" i="3"/>
  <c r="Y27" i="3"/>
  <c r="Y49" i="3"/>
  <c r="Y28" i="3"/>
  <c r="Y36" i="3"/>
  <c r="Y44" i="3"/>
  <c r="Y52" i="3"/>
  <c r="Y60" i="3"/>
  <c r="Y68" i="3"/>
  <c r="Y76" i="3"/>
  <c r="Y84" i="3"/>
  <c r="Y92" i="3"/>
  <c r="Y100" i="3"/>
  <c r="Y108" i="3"/>
  <c r="Y116" i="3"/>
  <c r="Y124" i="3"/>
  <c r="Y63" i="3"/>
  <c r="Y73" i="3"/>
  <c r="Y81" i="3"/>
  <c r="Y89" i="3"/>
  <c r="Y97" i="3"/>
  <c r="Y105" i="3"/>
  <c r="Y113" i="3"/>
  <c r="Y121" i="3"/>
  <c r="T9" i="3"/>
  <c r="T17" i="3" s="1"/>
  <c r="M25" i="3" s="1"/>
  <c r="Y57" i="3"/>
  <c r="Y34" i="3"/>
  <c r="Y50" i="3"/>
  <c r="Y66" i="3"/>
  <c r="Y82" i="3"/>
  <c r="Y98" i="3"/>
  <c r="Y114" i="3"/>
  <c r="Y59" i="3"/>
  <c r="Y79" i="3"/>
  <c r="Y95" i="3"/>
  <c r="Y37" i="3"/>
  <c r="Y51" i="3"/>
  <c r="J6" i="3"/>
  <c r="K6" i="3" s="1"/>
  <c r="K9" i="3" s="1"/>
  <c r="X6" i="3"/>
  <c r="X7" i="3" s="1"/>
  <c r="Y41" i="3"/>
  <c r="Y30" i="3"/>
  <c r="Y38" i="3"/>
  <c r="Y46" i="3"/>
  <c r="Y54" i="3"/>
  <c r="Y62" i="3"/>
  <c r="Y70" i="3"/>
  <c r="Y78" i="3"/>
  <c r="Y86" i="3"/>
  <c r="Y94" i="3"/>
  <c r="Y102" i="3"/>
  <c r="Y110" i="3"/>
  <c r="Y118" i="3"/>
  <c r="Y126" i="3"/>
  <c r="Y67" i="3"/>
  <c r="Y75" i="3"/>
  <c r="Y83" i="3"/>
  <c r="Y91" i="3"/>
  <c r="Y99" i="3"/>
  <c r="Y107" i="3"/>
  <c r="Y115" i="3"/>
  <c r="Y123" i="3"/>
  <c r="R4" i="2"/>
  <c r="S4" i="2" s="1"/>
  <c r="T4" i="2" s="1"/>
  <c r="L25" i="2"/>
  <c r="R5" i="2"/>
  <c r="S5" i="2" s="1"/>
  <c r="T5" i="2" s="1"/>
  <c r="R6" i="2"/>
  <c r="S6" i="2" s="1"/>
  <c r="T6" i="2" s="1"/>
  <c r="I6" i="2"/>
  <c r="I5" i="2"/>
  <c r="I4" i="2"/>
  <c r="L24" i="2"/>
  <c r="Q5" i="1"/>
  <c r="Q6" i="1"/>
  <c r="Q4" i="1"/>
  <c r="Q9" i="1" s="1"/>
  <c r="H5" i="1"/>
  <c r="H6" i="1"/>
  <c r="H4" i="1"/>
  <c r="O7" i="1"/>
  <c r="F7" i="1"/>
  <c r="Y125" i="3" l="1"/>
  <c r="Y117" i="3"/>
  <c r="Y77" i="3"/>
  <c r="Y104" i="3"/>
  <c r="Y72" i="3"/>
  <c r="Y40" i="3"/>
  <c r="Y109" i="3"/>
  <c r="Y69" i="3"/>
  <c r="Y96" i="3"/>
  <c r="Y64" i="3"/>
  <c r="Y32" i="3"/>
  <c r="Y43" i="3"/>
  <c r="Y80" i="3"/>
  <c r="Y48" i="3"/>
  <c r="Y101" i="3"/>
  <c r="Y120" i="3"/>
  <c r="Y88" i="3"/>
  <c r="Y56" i="3"/>
  <c r="Y33" i="3"/>
  <c r="Y85" i="3"/>
  <c r="Y112" i="3"/>
  <c r="Y29" i="3"/>
  <c r="K17" i="3"/>
  <c r="M24" i="3" s="1"/>
  <c r="J4" i="2"/>
  <c r="K4" i="2" s="1"/>
  <c r="X4" i="2"/>
  <c r="J5" i="2"/>
  <c r="K5" i="2" s="1"/>
  <c r="X5" i="2"/>
  <c r="J6" i="2"/>
  <c r="K6" i="2" s="1"/>
  <c r="X6" i="2"/>
  <c r="Y29" i="2"/>
  <c r="Y33" i="2"/>
  <c r="Y37" i="2"/>
  <c r="Y41" i="2"/>
  <c r="Y45" i="2"/>
  <c r="Y49" i="2"/>
  <c r="Y53" i="2"/>
  <c r="Y57" i="2"/>
  <c r="Y61" i="2"/>
  <c r="Y65" i="2"/>
  <c r="Y69" i="2"/>
  <c r="Y73" i="2"/>
  <c r="Y77" i="2"/>
  <c r="Y81" i="2"/>
  <c r="Y85" i="2"/>
  <c r="Y89" i="2"/>
  <c r="Y93" i="2"/>
  <c r="Y97" i="2"/>
  <c r="Y101" i="2"/>
  <c r="Y105" i="2"/>
  <c r="Y109" i="2"/>
  <c r="Y113" i="2"/>
  <c r="Y117" i="2"/>
  <c r="Y121" i="2"/>
  <c r="Y125" i="2"/>
  <c r="Y31" i="2"/>
  <c r="Y35" i="2"/>
  <c r="Y43" i="2"/>
  <c r="Y51" i="2"/>
  <c r="Y59" i="2"/>
  <c r="Y67" i="2"/>
  <c r="Y79" i="2"/>
  <c r="Y87" i="2"/>
  <c r="Y95" i="2"/>
  <c r="Y103" i="2"/>
  <c r="Y111" i="2"/>
  <c r="Y119" i="2"/>
  <c r="Y127" i="2"/>
  <c r="Y36" i="2"/>
  <c r="Y40" i="2"/>
  <c r="Y44" i="2"/>
  <c r="Y52" i="2"/>
  <c r="Y60" i="2"/>
  <c r="Y68" i="2"/>
  <c r="Y76" i="2"/>
  <c r="Y84" i="2"/>
  <c r="Y92" i="2"/>
  <c r="Y100" i="2"/>
  <c r="Y108" i="2"/>
  <c r="Y116" i="2"/>
  <c r="Y124" i="2"/>
  <c r="Y30" i="2"/>
  <c r="Y34" i="2"/>
  <c r="Y38" i="2"/>
  <c r="Y42" i="2"/>
  <c r="Y46" i="2"/>
  <c r="Y50" i="2"/>
  <c r="Y54" i="2"/>
  <c r="Y58" i="2"/>
  <c r="Y62" i="2"/>
  <c r="Y66" i="2"/>
  <c r="Y70" i="2"/>
  <c r="Y74" i="2"/>
  <c r="Y78" i="2"/>
  <c r="Y82" i="2"/>
  <c r="Y86" i="2"/>
  <c r="Y90" i="2"/>
  <c r="Y94" i="2"/>
  <c r="Y98" i="2"/>
  <c r="Y102" i="2"/>
  <c r="Y106" i="2"/>
  <c r="Y110" i="2"/>
  <c r="Y114" i="2"/>
  <c r="Y118" i="2"/>
  <c r="Y122" i="2"/>
  <c r="Y126" i="2"/>
  <c r="Y39" i="2"/>
  <c r="Y47" i="2"/>
  <c r="Y55" i="2"/>
  <c r="Y63" i="2"/>
  <c r="Y71" i="2"/>
  <c r="Y75" i="2"/>
  <c r="Y83" i="2"/>
  <c r="Y91" i="2"/>
  <c r="Y99" i="2"/>
  <c r="Y107" i="2"/>
  <c r="Y115" i="2"/>
  <c r="Y123" i="2"/>
  <c r="Y28" i="2"/>
  <c r="Y32" i="2"/>
  <c r="Y48" i="2"/>
  <c r="Y56" i="2"/>
  <c r="Y64" i="2"/>
  <c r="Y72" i="2"/>
  <c r="Y80" i="2"/>
  <c r="Y88" i="2"/>
  <c r="Y96" i="2"/>
  <c r="Y104" i="2"/>
  <c r="Y112" i="2"/>
  <c r="Y120" i="2"/>
  <c r="Y27" i="2"/>
  <c r="K9" i="2"/>
  <c r="T9" i="2"/>
  <c r="T17" i="2" s="1"/>
  <c r="M25" i="2" s="1"/>
  <c r="H9" i="1"/>
  <c r="L24" i="1"/>
  <c r="I5" i="1"/>
  <c r="J5" i="1" s="1"/>
  <c r="K5" i="1" s="1"/>
  <c r="I6" i="1"/>
  <c r="J6" i="1" s="1"/>
  <c r="K6" i="1" s="1"/>
  <c r="I4" i="1"/>
  <c r="J4" i="1" s="1"/>
  <c r="R4" i="1"/>
  <c r="S4" i="1" s="1"/>
  <c r="T4" i="1" s="1"/>
  <c r="R5" i="1"/>
  <c r="S5" i="1" s="1"/>
  <c r="T5" i="1" s="1"/>
  <c r="L25" i="1"/>
  <c r="R6" i="1"/>
  <c r="S6" i="1" s="1"/>
  <c r="T6" i="1" s="1"/>
  <c r="X9" i="3" l="1"/>
  <c r="Z41" i="3" s="1"/>
  <c r="X7" i="2"/>
  <c r="K17" i="2"/>
  <c r="M24" i="2" s="1"/>
  <c r="K4" i="1"/>
  <c r="K9" i="1" s="1"/>
  <c r="K17" i="1" s="1"/>
  <c r="M24" i="1" s="1"/>
  <c r="T9" i="1"/>
  <c r="T17" i="1" s="1"/>
  <c r="M25" i="1" s="1"/>
  <c r="Z122" i="3" l="1"/>
  <c r="Z90" i="3"/>
  <c r="Z58" i="3"/>
  <c r="Z114" i="3"/>
  <c r="Z50" i="3"/>
  <c r="Z75" i="3"/>
  <c r="Z106" i="3"/>
  <c r="Z74" i="3"/>
  <c r="Z42" i="3"/>
  <c r="Z85" i="3"/>
  <c r="Z79" i="3"/>
  <c r="Z120" i="3"/>
  <c r="Z88" i="3"/>
  <c r="Z56" i="3"/>
  <c r="Z117" i="3"/>
  <c r="Z39" i="3"/>
  <c r="Z73" i="3"/>
  <c r="Z59" i="3"/>
  <c r="Z102" i="3"/>
  <c r="Z70" i="3"/>
  <c r="Z38" i="3"/>
  <c r="Z77" i="3"/>
  <c r="Z107" i="3"/>
  <c r="Z29" i="3"/>
  <c r="Z47" i="3"/>
  <c r="Z100" i="3"/>
  <c r="Z68" i="3"/>
  <c r="Z36" i="3"/>
  <c r="Z71" i="3"/>
  <c r="Z103" i="3"/>
  <c r="Z105" i="3"/>
  <c r="Z37" i="3"/>
  <c r="Z98" i="3"/>
  <c r="Z66" i="3"/>
  <c r="Z34" i="3"/>
  <c r="Z65" i="3"/>
  <c r="Z125" i="3"/>
  <c r="Z112" i="3"/>
  <c r="Z80" i="3"/>
  <c r="Z48" i="3"/>
  <c r="Z101" i="3"/>
  <c r="Z127" i="3"/>
  <c r="Z53" i="3"/>
  <c r="Z126" i="3"/>
  <c r="Z94" i="3"/>
  <c r="Z62" i="3"/>
  <c r="Z30" i="3"/>
  <c r="Z55" i="3"/>
  <c r="Z89" i="3"/>
  <c r="Z115" i="3"/>
  <c r="Z124" i="3"/>
  <c r="Z92" i="3"/>
  <c r="Z60" i="3"/>
  <c r="Z28" i="3"/>
  <c r="Z49" i="3"/>
  <c r="Z83" i="3"/>
  <c r="Z123" i="3"/>
  <c r="Z43" i="3"/>
  <c r="Z67" i="3"/>
  <c r="Z104" i="3"/>
  <c r="Z72" i="3"/>
  <c r="Z40" i="3"/>
  <c r="Z81" i="3"/>
  <c r="Z111" i="3"/>
  <c r="Z35" i="3"/>
  <c r="Z118" i="3"/>
  <c r="Z86" i="3"/>
  <c r="Z54" i="3"/>
  <c r="Z113" i="3"/>
  <c r="Z33" i="3"/>
  <c r="Z69" i="3"/>
  <c r="Z57" i="3"/>
  <c r="Z116" i="3"/>
  <c r="Z84" i="3"/>
  <c r="Z52" i="3"/>
  <c r="Z109" i="3"/>
  <c r="Z27" i="3"/>
  <c r="Z63" i="3"/>
  <c r="Z82" i="3"/>
  <c r="Z97" i="3"/>
  <c r="Z31" i="3"/>
  <c r="Z96" i="3"/>
  <c r="Z64" i="3"/>
  <c r="Z32" i="3"/>
  <c r="Z61" i="3"/>
  <c r="Z93" i="3"/>
  <c r="Z99" i="3"/>
  <c r="Z110" i="3"/>
  <c r="Z78" i="3"/>
  <c r="Z46" i="3"/>
  <c r="Z95" i="3"/>
  <c r="Z121" i="3"/>
  <c r="Z51" i="3"/>
  <c r="Z87" i="3"/>
  <c r="Z108" i="3"/>
  <c r="Z76" i="3"/>
  <c r="Z44" i="3"/>
  <c r="Z91" i="3"/>
  <c r="Z119" i="3"/>
  <c r="Z45" i="3"/>
  <c r="Z88" i="2"/>
  <c r="Z63" i="2"/>
  <c r="Z50" i="2"/>
  <c r="Z121" i="2"/>
  <c r="Z29" i="2"/>
  <c r="Z84" i="2"/>
  <c r="Z68" i="2"/>
  <c r="Z123" i="2"/>
  <c r="Z107" i="2"/>
  <c r="Z59" i="2"/>
  <c r="Z43" i="2"/>
  <c r="Z94" i="2"/>
  <c r="Z78" i="2"/>
  <c r="Z30" i="2"/>
  <c r="Z125" i="2"/>
  <c r="Z120" i="2"/>
  <c r="Z104" i="2"/>
  <c r="Z111" i="2"/>
  <c r="Z79" i="2"/>
  <c r="Z82" i="2"/>
  <c r="Z81" i="2"/>
  <c r="Z97" i="2"/>
  <c r="Z69" i="2"/>
  <c r="Z112" i="2"/>
  <c r="Z96" i="2"/>
  <c r="Z48" i="2"/>
  <c r="Z32" i="2"/>
  <c r="Z87" i="2"/>
  <c r="Z71" i="2"/>
  <c r="Z122" i="2"/>
  <c r="Z106" i="2"/>
  <c r="Z58" i="2"/>
  <c r="Z42" i="2"/>
  <c r="X9" i="2"/>
  <c r="Z101" i="2" s="1"/>
  <c r="Z45" i="2" l="1"/>
  <c r="Z109" i="2"/>
  <c r="Z66" i="2"/>
  <c r="Z95" i="2"/>
  <c r="Z33" i="2"/>
  <c r="Z74" i="2"/>
  <c r="Z39" i="2"/>
  <c r="Z103" i="2"/>
  <c r="Z64" i="2"/>
  <c r="Z27" i="2"/>
  <c r="Z105" i="2"/>
  <c r="Z114" i="2"/>
  <c r="Z40" i="2"/>
  <c r="Z49" i="2"/>
  <c r="Z46" i="2"/>
  <c r="Z110" i="2"/>
  <c r="Z75" i="2"/>
  <c r="Z36" i="2"/>
  <c r="Z100" i="2"/>
  <c r="Z85" i="2"/>
  <c r="Z113" i="2"/>
  <c r="Z98" i="2"/>
  <c r="Z127" i="2"/>
  <c r="Z38" i="2"/>
  <c r="Z54" i="2"/>
  <c r="Z86" i="2"/>
  <c r="Z102" i="2"/>
  <c r="Z35" i="2"/>
  <c r="Z67" i="2"/>
  <c r="Z99" i="2"/>
  <c r="Z28" i="2"/>
  <c r="Z60" i="2"/>
  <c r="Z92" i="2"/>
  <c r="Z124" i="2"/>
  <c r="Z37" i="2"/>
  <c r="Z117" i="2"/>
  <c r="Z77" i="2"/>
  <c r="Z70" i="2"/>
  <c r="Z118" i="2"/>
  <c r="Z51" i="2"/>
  <c r="Z83" i="2"/>
  <c r="Z115" i="2"/>
  <c r="Z44" i="2"/>
  <c r="Z76" i="2"/>
  <c r="Z108" i="2"/>
  <c r="Z53" i="2"/>
  <c r="Z89" i="2"/>
  <c r="Z65" i="2"/>
  <c r="Z90" i="2"/>
  <c r="Z55" i="2"/>
  <c r="Z119" i="2"/>
  <c r="Z80" i="2"/>
  <c r="Z41" i="2"/>
  <c r="Z93" i="2"/>
  <c r="Z47" i="2"/>
  <c r="Z72" i="2"/>
  <c r="Z73" i="2"/>
  <c r="Z62" i="2"/>
  <c r="Z126" i="2"/>
  <c r="Z91" i="2"/>
  <c r="Z52" i="2"/>
  <c r="Z116" i="2"/>
  <c r="Z57" i="2"/>
  <c r="Z34" i="2"/>
  <c r="Z31" i="2"/>
  <c r="Z56" i="2"/>
  <c r="Z61" i="2"/>
</calcChain>
</file>

<file path=xl/sharedStrings.xml><?xml version="1.0" encoding="utf-8"?>
<sst xmlns="http://schemas.openxmlformats.org/spreadsheetml/2006/main" count="157" uniqueCount="41">
  <si>
    <t>Olası Ekonomik Durumlar</t>
  </si>
  <si>
    <t>İYİ</t>
  </si>
  <si>
    <t xml:space="preserve">NORMAL </t>
  </si>
  <si>
    <t>KÖTÜ</t>
  </si>
  <si>
    <t>P</t>
  </si>
  <si>
    <t>ÇOK İYİ</t>
  </si>
  <si>
    <t>ÇOK KÖTÜ</t>
  </si>
  <si>
    <t>ÇOK ÇOK İYİ</t>
  </si>
  <si>
    <t>ÇOK ÇOK KÖTÜ</t>
  </si>
  <si>
    <t>7'Lİ</t>
  </si>
  <si>
    <t>5'Lİ</t>
  </si>
  <si>
    <t>3'LÜ</t>
  </si>
  <si>
    <t>r</t>
  </si>
  <si>
    <t>VESTEL</t>
  </si>
  <si>
    <t>ARÇELİK</t>
  </si>
  <si>
    <t>r*p</t>
  </si>
  <si>
    <t>Ort_r_arçelik</t>
  </si>
  <si>
    <t>Ort_r_vestel</t>
  </si>
  <si>
    <t>(r - Ort_r_arçelik)^2 *p</t>
  </si>
  <si>
    <t>(r - Ort_r_arçelik)</t>
  </si>
  <si>
    <t xml:space="preserve">(r - Ort_r_arçelik)^2 </t>
  </si>
  <si>
    <t>Varyans_arçelik</t>
  </si>
  <si>
    <t>Stand. Sap._arçelik</t>
  </si>
  <si>
    <t>P (Olasılık)</t>
  </si>
  <si>
    <t>(r - Ort_r_vestel)</t>
  </si>
  <si>
    <t xml:space="preserve">(r - Ort_r_vestel)^2 </t>
  </si>
  <si>
    <t>(r - Ort_r_vestel)^2 *p</t>
  </si>
  <si>
    <t>Varyans_vestel</t>
  </si>
  <si>
    <t>Stand. Sap._vestel</t>
  </si>
  <si>
    <t>Arçelik</t>
  </si>
  <si>
    <t>Vestel</t>
  </si>
  <si>
    <t>Getiri</t>
  </si>
  <si>
    <t>Risk</t>
  </si>
  <si>
    <t>Durum</t>
  </si>
  <si>
    <t>W_Arçelik</t>
  </si>
  <si>
    <t>W_Vestel</t>
  </si>
  <si>
    <t>Getiri_Portföy</t>
  </si>
  <si>
    <t>Risk_Portföy</t>
  </si>
  <si>
    <t>PORTFÖY</t>
  </si>
  <si>
    <t>KOVARYANS</t>
  </si>
  <si>
    <t>KORELASYON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</si>
</sst>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000%"/>
    <numFmt numFmtId="166" formatCode="0.000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theme="0" tint="-0.34998626667073579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b/>
      <i/>
      <sz val="16"/>
      <color rgb="FFFF0000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b/>
      <sz val="16"/>
      <color rgb="FF00B050"/>
      <name val="Calibri"/>
      <family val="2"/>
      <charset val="162"/>
      <scheme val="minor"/>
    </font>
    <font>
      <b/>
      <sz val="18"/>
      <color rgb="FF00B05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9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0" fontId="2" fillId="0" borderId="0" xfId="1" applyNumberFormat="1" applyFont="1" applyAlignment="1">
      <alignment horizontal="center"/>
    </xf>
    <xf numFmtId="0" fontId="2" fillId="0" borderId="1" xfId="0" applyFont="1" applyBorder="1"/>
    <xf numFmtId="10" fontId="2" fillId="0" borderId="1" xfId="0" applyNumberFormat="1" applyFont="1" applyBorder="1"/>
    <xf numFmtId="164" fontId="2" fillId="0" borderId="1" xfId="0" applyNumberFormat="1" applyFont="1" applyBorder="1"/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166" fontId="2" fillId="0" borderId="0" xfId="0" applyNumberFormat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9" fontId="5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2" fillId="0" borderId="0" xfId="0" applyFont="1" applyAlignment="1">
      <alignment horizontal="center"/>
    </xf>
    <xf numFmtId="0" fontId="8" fillId="0" borderId="0" xfId="0" applyFont="1"/>
    <xf numFmtId="164" fontId="10" fillId="0" borderId="1" xfId="1" applyNumberFormat="1" applyFont="1" applyBorder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/>
    </xf>
    <xf numFmtId="9" fontId="10" fillId="0" borderId="1" xfId="0" applyNumberFormat="1" applyFont="1" applyBorder="1" applyAlignment="1">
      <alignment horizontal="center"/>
    </xf>
    <xf numFmtId="10" fontId="9" fillId="0" borderId="0" xfId="1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10" fontId="10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505902829378383"/>
          <c:y val="0.17148458820782339"/>
          <c:w val="0.75815838104377775"/>
          <c:h val="0.68921660834062404"/>
        </c:manualLayout>
      </c:layout>
      <c:scatterChart>
        <c:scatterStyle val="lineMarker"/>
        <c:varyColors val="0"/>
        <c:ser>
          <c:idx val="0"/>
          <c:order val="0"/>
          <c:tx>
            <c:v>Arçelik, Vestel (Risk-Getiri)</c:v>
          </c:tx>
          <c:spPr>
            <a:ln w="28575">
              <a:noFill/>
            </a:ln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tr-TR"/>
                      <a:t>ARÇELİK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r-TR"/>
                      <a:t>VESTEL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'ARÇELİK &amp; VESTEL_Tekil Men. Kıy'!$M$24:$M$25</c:f>
              <c:numCache>
                <c:formatCode>0.00%</c:formatCode>
                <c:ptCount val="2"/>
                <c:pt idx="0">
                  <c:v>0.11140466776576284</c:v>
                </c:pt>
                <c:pt idx="1">
                  <c:v>2.9597297173897481E-2</c:v>
                </c:pt>
              </c:numCache>
            </c:numRef>
          </c:xVal>
          <c:yVal>
            <c:numRef>
              <c:f>'ARÇELİK &amp; VESTEL_Tekil Men. Kıy'!$L$24:$L$25</c:f>
              <c:numCache>
                <c:formatCode>#,#00%</c:formatCode>
                <c:ptCount val="2"/>
                <c:pt idx="0" formatCode="0.00%">
                  <c:v>9.2999999999999999E-2</c:v>
                </c:pt>
                <c:pt idx="1">
                  <c:v>5.2000000000000005E-2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4629184"/>
        <c:axId val="284629760"/>
      </c:scatterChart>
      <c:valAx>
        <c:axId val="284629184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284629760"/>
        <c:crosses val="autoZero"/>
        <c:crossBetween val="midCat"/>
      </c:valAx>
      <c:valAx>
        <c:axId val="284629760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28462918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PORTFÖY (RİSK&amp;GETİRİ)</c:v>
          </c:tx>
          <c:spPr>
            <a:ln w="28575">
              <a:noFill/>
            </a:ln>
          </c:spPr>
          <c:xVal>
            <c:numRef>
              <c:f>'ARÇELİK &amp; VESTEL_Portföy_1'!$Z$27:$Z$127</c:f>
              <c:numCache>
                <c:formatCode>0.00%</c:formatCode>
                <c:ptCount val="101"/>
                <c:pt idx="0">
                  <c:v>0.11140466776576284</c:v>
                </c:pt>
                <c:pt idx="1">
                  <c:v>0.11058630068864768</c:v>
                </c:pt>
                <c:pt idx="2">
                  <c:v>0.10976793520878489</c:v>
                </c:pt>
                <c:pt idx="3">
                  <c:v>0.10894957136216736</c:v>
                </c:pt>
                <c:pt idx="4">
                  <c:v>0.10813120918587749</c:v>
                </c:pt>
                <c:pt idx="5">
                  <c:v>0.10731284871812879</c:v>
                </c:pt>
                <c:pt idx="6">
                  <c:v>0.10649448999830929</c:v>
                </c:pt>
                <c:pt idx="7">
                  <c:v>0.10567613306702701</c:v>
                </c:pt>
                <c:pt idx="8">
                  <c:v>0.10485777796615756</c:v>
                </c:pt>
                <c:pt idx="9">
                  <c:v>0.10403942473889405</c:v>
                </c:pt>
                <c:pt idx="10">
                  <c:v>0.10322107342979921</c:v>
                </c:pt>
                <c:pt idx="11">
                  <c:v>0.10240272408486016</c:v>
                </c:pt>
                <c:pt idx="12">
                  <c:v>0.1015843767515458</c:v>
                </c:pt>
                <c:pt idx="13">
                  <c:v>0.10076603147886692</c:v>
                </c:pt>
                <c:pt idx="14">
                  <c:v>9.9947688317439318E-2</c:v>
                </c:pt>
                <c:pt idx="15">
                  <c:v>9.9129347319550115E-2</c:v>
                </c:pt>
                <c:pt idx="16">
                  <c:v>9.8311008539227168E-2</c:v>
                </c:pt>
                <c:pt idx="17">
                  <c:v>9.7492672032312239E-2</c:v>
                </c:pt>
                <c:pt idx="18">
                  <c:v>9.6674337856537701E-2</c:v>
                </c:pt>
                <c:pt idx="19">
                  <c:v>9.5856006071607228E-2</c:v>
                </c:pt>
                <c:pt idx="20">
                  <c:v>9.5037676739280624E-2</c:v>
                </c:pt>
                <c:pt idx="21">
                  <c:v>9.4219349923463175E-2</c:v>
                </c:pt>
                <c:pt idx="22">
                  <c:v>9.3401025690299566E-2</c:v>
                </c:pt>
                <c:pt idx="23">
                  <c:v>9.2582704108272823E-2</c:v>
                </c:pt>
                <c:pt idx="24">
                  <c:v>9.1764385248308614E-2</c:v>
                </c:pt>
                <c:pt idx="25">
                  <c:v>9.0946069183885009E-2</c:v>
                </c:pt>
                <c:pt idx="26">
                  <c:v>9.0127755991148459E-2</c:v>
                </c:pt>
                <c:pt idx="27">
                  <c:v>8.9309445749035959E-2</c:v>
                </c:pt>
                <c:pt idx="28">
                  <c:v>8.8491138539404032E-2</c:v>
                </c:pt>
                <c:pt idx="29">
                  <c:v>8.7672834447164991E-2</c:v>
                </c:pt>
                <c:pt idx="30">
                  <c:v>8.6854533560430783E-2</c:v>
                </c:pt>
                <c:pt idx="31">
                  <c:v>8.6036235970665273E-2</c:v>
                </c:pt>
                <c:pt idx="32">
                  <c:v>8.5217941772845002E-2</c:v>
                </c:pt>
                <c:pt idx="33">
                  <c:v>8.4399651065629411E-2</c:v>
                </c:pt>
                <c:pt idx="34">
                  <c:v>8.3581363951541254E-2</c:v>
                </c:pt>
                <c:pt idx="35">
                  <c:v>8.2763080537157391E-2</c:v>
                </c:pt>
                <c:pt idx="36">
                  <c:v>8.194480093331119E-2</c:v>
                </c:pt>
                <c:pt idx="37">
                  <c:v>8.1126525255307211E-2</c:v>
                </c:pt>
                <c:pt idx="38">
                  <c:v>8.0308253623148848E-2</c:v>
                </c:pt>
                <c:pt idx="39">
                  <c:v>7.9489986161780143E-2</c:v>
                </c:pt>
                <c:pt idx="40">
                  <c:v>7.867172300134273E-2</c:v>
                </c:pt>
                <c:pt idx="41">
                  <c:v>7.7853464277448811E-2</c:v>
                </c:pt>
                <c:pt idx="42">
                  <c:v>7.7035210131471688E-2</c:v>
                </c:pt>
                <c:pt idx="43">
                  <c:v>7.6216960710854889E-2</c:v>
                </c:pt>
                <c:pt idx="44">
                  <c:v>7.5398716169441507E-2</c:v>
                </c:pt>
                <c:pt idx="45">
                  <c:v>7.4580476667825066E-2</c:v>
                </c:pt>
                <c:pt idx="46">
                  <c:v>7.3762242373723974E-2</c:v>
                </c:pt>
                <c:pt idx="47">
                  <c:v>7.2944013462380858E-2</c:v>
                </c:pt>
                <c:pt idx="48">
                  <c:v>7.2125790116989358E-2</c:v>
                </c:pt>
                <c:pt idx="49">
                  <c:v>7.1307572529150084E-2</c:v>
                </c:pt>
                <c:pt idx="50">
                  <c:v>7.0489360899358422E-2</c:v>
                </c:pt>
                <c:pt idx="51">
                  <c:v>6.9671155437526652E-2</c:v>
                </c:pt>
                <c:pt idx="52">
                  <c:v>6.8852956363543313E-2</c:v>
                </c:pt>
                <c:pt idx="53">
                  <c:v>6.8034763907872858E-2</c:v>
                </c:pt>
                <c:pt idx="54">
                  <c:v>6.7216578312199141E-2</c:v>
                </c:pt>
                <c:pt idx="55">
                  <c:v>6.6398399830116389E-2</c:v>
                </c:pt>
                <c:pt idx="56">
                  <c:v>6.5580228727871934E-2</c:v>
                </c:pt>
                <c:pt idx="57">
                  <c:v>6.476206528516508E-2</c:v>
                </c:pt>
                <c:pt idx="58">
                  <c:v>6.3943909796007822E-2</c:v>
                </c:pt>
                <c:pt idx="59">
                  <c:v>6.3125762569651273E-2</c:v>
                </c:pt>
                <c:pt idx="60">
                  <c:v>6.2307623931586301E-2</c:v>
                </c:pt>
                <c:pt idx="61">
                  <c:v>6.1489494224623326E-2</c:v>
                </c:pt>
                <c:pt idx="62">
                  <c:v>6.0671373810059603E-2</c:v>
                </c:pt>
                <c:pt idx="63">
                  <c:v>5.9853263068942078E-2</c:v>
                </c:pt>
                <c:pt idx="64">
                  <c:v>5.9035162403435343E-2</c:v>
                </c:pt>
                <c:pt idx="65">
                  <c:v>5.821707223830469E-2</c:v>
                </c:pt>
                <c:pt idx="66">
                  <c:v>5.739899302252599E-2</c:v>
                </c:pt>
                <c:pt idx="67">
                  <c:v>5.6580925231035126E-2</c:v>
                </c:pt>
                <c:pt idx="68">
                  <c:v>5.5762869366631301E-2</c:v>
                </c:pt>
                <c:pt idx="69">
                  <c:v>5.4944825962050213E-2</c:v>
                </c:pt>
                <c:pt idx="70">
                  <c:v>5.4126795582225141E-2</c:v>
                </c:pt>
                <c:pt idx="71">
                  <c:v>5.3308778826755984E-2</c:v>
                </c:pt>
                <c:pt idx="72">
                  <c:v>5.2490776332609027E-2</c:v>
                </c:pt>
                <c:pt idx="73">
                  <c:v>5.1672788777072876E-2</c:v>
                </c:pt>
                <c:pt idx="74">
                  <c:v>5.0854816880999465E-2</c:v>
                </c:pt>
                <c:pt idx="75">
                  <c:v>5.0036861412362667E-2</c:v>
                </c:pt>
                <c:pt idx="76">
                  <c:v>4.9218923190171363E-2</c:v>
                </c:pt>
                <c:pt idx="77">
                  <c:v>4.8401003088778947E-2</c:v>
                </c:pt>
                <c:pt idx="78">
                  <c:v>4.7583102042636827E-2</c:v>
                </c:pt>
                <c:pt idx="79">
                  <c:v>4.6765221051546298E-2</c:v>
                </c:pt>
                <c:pt idx="80">
                  <c:v>4.594736118647065E-2</c:v>
                </c:pt>
                <c:pt idx="81">
                  <c:v>4.5129523595978605E-2</c:v>
                </c:pt>
                <c:pt idx="82">
                  <c:v>4.4311709513400514E-2</c:v>
                </c:pt>
                <c:pt idx="83">
                  <c:v>4.3493920264790917E-2</c:v>
                </c:pt>
                <c:pt idx="84">
                  <c:v>4.2676157277805486E-2</c:v>
                </c:pt>
                <c:pt idx="85">
                  <c:v>4.1858422091617241E-2</c:v>
                </c:pt>
                <c:pt idx="86">
                  <c:v>4.1040716368016657E-2</c:v>
                </c:pt>
                <c:pt idx="87">
                  <c:v>4.0223041903863894E-2</c:v>
                </c:pt>
                <c:pt idx="88">
                  <c:v>3.9405400645089128E-2</c:v>
                </c:pt>
                <c:pt idx="89">
                  <c:v>3.858779470247025E-2</c:v>
                </c:pt>
                <c:pt idx="90">
                  <c:v>3.777022636945656E-2</c:v>
                </c:pt>
                <c:pt idx="91">
                  <c:v>3.6952698142354794E-2</c:v>
                </c:pt>
                <c:pt idx="92">
                  <c:v>3.6135212743250752E-2</c:v>
                </c:pt>
                <c:pt idx="93">
                  <c:v>3.5317773146108629E-2</c:v>
                </c:pt>
                <c:pt idx="94">
                  <c:v>3.4500382606573989E-2</c:v>
                </c:pt>
                <c:pt idx="95">
                  <c:v>3.368304469610775E-2</c:v>
                </c:pt>
                <c:pt idx="96">
                  <c:v>3.2865763341203447E-2</c:v>
                </c:pt>
                <c:pt idx="97">
                  <c:v>3.2048542868592211E-2</c:v>
                </c:pt>
                <c:pt idx="98">
                  <c:v>3.1231388057529445E-2</c:v>
                </c:pt>
                <c:pt idx="99">
                  <c:v>3.0414304200490815E-2</c:v>
                </c:pt>
                <c:pt idx="100">
                  <c:v>2.9597297173897481E-2</c:v>
                </c:pt>
              </c:numCache>
            </c:numRef>
          </c:xVal>
          <c:yVal>
            <c:numRef>
              <c:f>'ARÇELİK &amp; VESTEL_Portföy_1'!$Y$27:$Y$127</c:f>
              <c:numCache>
                <c:formatCode>#,#00%</c:formatCode>
                <c:ptCount val="101"/>
                <c:pt idx="0">
                  <c:v>9.2999999999999999E-2</c:v>
                </c:pt>
                <c:pt idx="1">
                  <c:v>9.2590000000000006E-2</c:v>
                </c:pt>
                <c:pt idx="2">
                  <c:v>9.2179999999999998E-2</c:v>
                </c:pt>
                <c:pt idx="3">
                  <c:v>9.1770000000000004E-2</c:v>
                </c:pt>
                <c:pt idx="4">
                  <c:v>9.1359999999999997E-2</c:v>
                </c:pt>
                <c:pt idx="5">
                  <c:v>9.0950000000000003E-2</c:v>
                </c:pt>
                <c:pt idx="6">
                  <c:v>9.0539999999999995E-2</c:v>
                </c:pt>
                <c:pt idx="7">
                  <c:v>9.0130000000000002E-2</c:v>
                </c:pt>
                <c:pt idx="8">
                  <c:v>8.9719999999999994E-2</c:v>
                </c:pt>
                <c:pt idx="9">
                  <c:v>8.931E-2</c:v>
                </c:pt>
                <c:pt idx="10">
                  <c:v>8.8899999999999993E-2</c:v>
                </c:pt>
                <c:pt idx="11">
                  <c:v>8.8489999999999999E-2</c:v>
                </c:pt>
                <c:pt idx="12">
                  <c:v>8.8079999999999992E-2</c:v>
                </c:pt>
                <c:pt idx="13">
                  <c:v>8.7669999999999998E-2</c:v>
                </c:pt>
                <c:pt idx="14">
                  <c:v>8.7260000000000004E-2</c:v>
                </c:pt>
                <c:pt idx="15">
                  <c:v>8.6849999999999997E-2</c:v>
                </c:pt>
                <c:pt idx="16">
                  <c:v>8.6439999999999989E-2</c:v>
                </c:pt>
                <c:pt idx="17">
                  <c:v>8.6029999999999995E-2</c:v>
                </c:pt>
                <c:pt idx="18">
                  <c:v>8.5620000000000002E-2</c:v>
                </c:pt>
                <c:pt idx="19">
                  <c:v>8.5210000000000008E-2</c:v>
                </c:pt>
                <c:pt idx="20">
                  <c:v>8.4800000000000014E-2</c:v>
                </c:pt>
                <c:pt idx="21">
                  <c:v>8.4390000000000007E-2</c:v>
                </c:pt>
                <c:pt idx="22">
                  <c:v>8.3980000000000013E-2</c:v>
                </c:pt>
                <c:pt idx="23">
                  <c:v>8.3570000000000005E-2</c:v>
                </c:pt>
                <c:pt idx="24">
                  <c:v>8.3160000000000012E-2</c:v>
                </c:pt>
                <c:pt idx="25">
                  <c:v>8.2750000000000004E-2</c:v>
                </c:pt>
                <c:pt idx="26">
                  <c:v>8.2339999999999997E-2</c:v>
                </c:pt>
                <c:pt idx="27">
                  <c:v>8.1929999999999989E-2</c:v>
                </c:pt>
                <c:pt idx="28">
                  <c:v>8.1519999999999995E-2</c:v>
                </c:pt>
                <c:pt idx="29">
                  <c:v>8.1109999999999988E-2</c:v>
                </c:pt>
                <c:pt idx="30">
                  <c:v>8.0699999999999994E-2</c:v>
                </c:pt>
                <c:pt idx="31">
                  <c:v>8.029E-2</c:v>
                </c:pt>
                <c:pt idx="32">
                  <c:v>7.9880000000000007E-2</c:v>
                </c:pt>
                <c:pt idx="33">
                  <c:v>7.9470000000000013E-2</c:v>
                </c:pt>
                <c:pt idx="34">
                  <c:v>7.9060000000000005E-2</c:v>
                </c:pt>
                <c:pt idx="35">
                  <c:v>7.8649999999999998E-2</c:v>
                </c:pt>
                <c:pt idx="36">
                  <c:v>7.8240000000000004E-2</c:v>
                </c:pt>
                <c:pt idx="37">
                  <c:v>7.783000000000001E-2</c:v>
                </c:pt>
                <c:pt idx="38">
                  <c:v>7.7420000000000003E-2</c:v>
                </c:pt>
                <c:pt idx="39">
                  <c:v>7.7009999999999995E-2</c:v>
                </c:pt>
                <c:pt idx="40">
                  <c:v>7.6600000000000001E-2</c:v>
                </c:pt>
                <c:pt idx="41">
                  <c:v>7.6189999999999994E-2</c:v>
                </c:pt>
                <c:pt idx="42">
                  <c:v>7.578E-2</c:v>
                </c:pt>
                <c:pt idx="43">
                  <c:v>7.5369999999999993E-2</c:v>
                </c:pt>
                <c:pt idx="44">
                  <c:v>7.4959999999999999E-2</c:v>
                </c:pt>
                <c:pt idx="45">
                  <c:v>7.4550000000000005E-2</c:v>
                </c:pt>
                <c:pt idx="46">
                  <c:v>7.4140000000000011E-2</c:v>
                </c:pt>
                <c:pt idx="47">
                  <c:v>7.3730000000000004E-2</c:v>
                </c:pt>
                <c:pt idx="48">
                  <c:v>7.3319999999999996E-2</c:v>
                </c:pt>
                <c:pt idx="49">
                  <c:v>7.2910000000000003E-2</c:v>
                </c:pt>
                <c:pt idx="50">
                  <c:v>7.2500000000000009E-2</c:v>
                </c:pt>
                <c:pt idx="51">
                  <c:v>7.2090000000000001E-2</c:v>
                </c:pt>
                <c:pt idx="52">
                  <c:v>7.1680000000000008E-2</c:v>
                </c:pt>
                <c:pt idx="53">
                  <c:v>7.127E-2</c:v>
                </c:pt>
                <c:pt idx="54">
                  <c:v>7.0860000000000006E-2</c:v>
                </c:pt>
                <c:pt idx="55">
                  <c:v>7.0449999999999999E-2</c:v>
                </c:pt>
                <c:pt idx="56">
                  <c:v>7.0040000000000005E-2</c:v>
                </c:pt>
                <c:pt idx="57">
                  <c:v>6.9629999999999914E-2</c:v>
                </c:pt>
                <c:pt idx="58">
                  <c:v>6.9219999999999907E-2</c:v>
                </c:pt>
                <c:pt idx="59">
                  <c:v>6.8809999999999913E-2</c:v>
                </c:pt>
                <c:pt idx="60">
                  <c:v>6.8399999999999905E-2</c:v>
                </c:pt>
                <c:pt idx="61">
                  <c:v>6.7989999999999912E-2</c:v>
                </c:pt>
                <c:pt idx="62">
                  <c:v>6.7579999999999918E-2</c:v>
                </c:pt>
                <c:pt idx="63">
                  <c:v>6.716999999999991E-2</c:v>
                </c:pt>
                <c:pt idx="64">
                  <c:v>6.6759999999999903E-2</c:v>
                </c:pt>
                <c:pt idx="65">
                  <c:v>6.6349999999999909E-2</c:v>
                </c:pt>
                <c:pt idx="66">
                  <c:v>6.5939999999999915E-2</c:v>
                </c:pt>
                <c:pt idx="67">
                  <c:v>6.5529999999999908E-2</c:v>
                </c:pt>
                <c:pt idx="68">
                  <c:v>6.5119999999999914E-2</c:v>
                </c:pt>
                <c:pt idx="69">
                  <c:v>6.4709999999999906E-2</c:v>
                </c:pt>
                <c:pt idx="70">
                  <c:v>6.4299999999999913E-2</c:v>
                </c:pt>
                <c:pt idx="71">
                  <c:v>6.3889999999999905E-2</c:v>
                </c:pt>
                <c:pt idx="72">
                  <c:v>6.3479999999999911E-2</c:v>
                </c:pt>
                <c:pt idx="73">
                  <c:v>6.3069999999999904E-2</c:v>
                </c:pt>
                <c:pt idx="74">
                  <c:v>6.265999999999991E-2</c:v>
                </c:pt>
                <c:pt idx="75">
                  <c:v>6.2249999999999917E-2</c:v>
                </c:pt>
                <c:pt idx="76">
                  <c:v>6.1839999999999909E-2</c:v>
                </c:pt>
                <c:pt idx="77">
                  <c:v>6.1429999999999915E-2</c:v>
                </c:pt>
                <c:pt idx="78">
                  <c:v>6.1019999999999908E-2</c:v>
                </c:pt>
                <c:pt idx="79">
                  <c:v>6.0609999999999914E-2</c:v>
                </c:pt>
                <c:pt idx="80">
                  <c:v>6.0199999999999913E-2</c:v>
                </c:pt>
                <c:pt idx="81">
                  <c:v>5.9789999999999913E-2</c:v>
                </c:pt>
                <c:pt idx="82">
                  <c:v>5.9379999999999912E-2</c:v>
                </c:pt>
                <c:pt idx="83">
                  <c:v>5.8969999999999911E-2</c:v>
                </c:pt>
                <c:pt idx="84">
                  <c:v>5.8559999999999911E-2</c:v>
                </c:pt>
                <c:pt idx="85">
                  <c:v>5.814999999999991E-2</c:v>
                </c:pt>
                <c:pt idx="86">
                  <c:v>5.7739999999999909E-2</c:v>
                </c:pt>
                <c:pt idx="87">
                  <c:v>5.7329999999999909E-2</c:v>
                </c:pt>
                <c:pt idx="88">
                  <c:v>5.6919999999999908E-2</c:v>
                </c:pt>
                <c:pt idx="89">
                  <c:v>5.6509999999999908E-2</c:v>
                </c:pt>
                <c:pt idx="90">
                  <c:v>5.6099999999999914E-2</c:v>
                </c:pt>
                <c:pt idx="91">
                  <c:v>5.5689999999999913E-2</c:v>
                </c:pt>
                <c:pt idx="92">
                  <c:v>5.5279999999999913E-2</c:v>
                </c:pt>
                <c:pt idx="93">
                  <c:v>5.4869999999999912E-2</c:v>
                </c:pt>
                <c:pt idx="94">
                  <c:v>5.4459999999999918E-2</c:v>
                </c:pt>
                <c:pt idx="95">
                  <c:v>5.4049999999999904E-2</c:v>
                </c:pt>
                <c:pt idx="96">
                  <c:v>5.3639999999999903E-2</c:v>
                </c:pt>
                <c:pt idx="97">
                  <c:v>5.3229999999999916E-2</c:v>
                </c:pt>
                <c:pt idx="98">
                  <c:v>5.2819999999999916E-2</c:v>
                </c:pt>
                <c:pt idx="99">
                  <c:v>5.2409999999999915E-2</c:v>
                </c:pt>
                <c:pt idx="100">
                  <c:v>5.2000000000000005E-2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6399680"/>
        <c:axId val="776400256"/>
      </c:scatterChart>
      <c:valAx>
        <c:axId val="776399680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776400256"/>
        <c:crosses val="autoZero"/>
        <c:crossBetween val="midCat"/>
      </c:valAx>
      <c:valAx>
        <c:axId val="776400256"/>
        <c:scaling>
          <c:orientation val="minMax"/>
        </c:scaling>
        <c:delete val="0"/>
        <c:axPos val="l"/>
        <c:numFmt formatCode="#,#00%" sourceLinked="1"/>
        <c:majorTickMark val="out"/>
        <c:minorTickMark val="none"/>
        <c:tickLblPos val="nextTo"/>
        <c:crossAx val="77639968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PORTFÖY (RİSK&amp;GETİRİ)</c:v>
          </c:tx>
          <c:spPr>
            <a:ln w="28575">
              <a:noFill/>
            </a:ln>
          </c:spPr>
          <c:xVal>
            <c:numRef>
              <c:f>'ARÇELİK &amp; VESTEL_Portföy_2'!$Z$27:$Z$127</c:f>
              <c:numCache>
                <c:formatCode>0.00%</c:formatCode>
                <c:ptCount val="101"/>
                <c:pt idx="0">
                  <c:v>0.11140466776576284</c:v>
                </c:pt>
                <c:pt idx="1">
                  <c:v>0.10996061510831957</c:v>
                </c:pt>
                <c:pt idx="2">
                  <c:v>0.1085165770746571</c:v>
                </c:pt>
                <c:pt idx="3">
                  <c:v>0.10707255425644797</c:v>
                </c:pt>
                <c:pt idx="4">
                  <c:v>0.10562854727771274</c:v>
                </c:pt>
                <c:pt idx="5">
                  <c:v>0.10418455679706085</c:v>
                </c:pt>
                <c:pt idx="6">
                  <c:v>0.10274058351012028</c:v>
                </c:pt>
                <c:pt idx="7">
                  <c:v>0.10129662815217494</c:v>
                </c:pt>
                <c:pt idx="8">
                  <c:v>9.9852691501030641E-2</c:v>
                </c:pt>
                <c:pt idx="9">
                  <c:v>9.8408774380133401E-2</c:v>
                </c:pt>
                <c:pt idx="10">
                  <c:v>9.696487766196582E-2</c:v>
                </c:pt>
                <c:pt idx="11">
                  <c:v>9.5521002271751726E-2</c:v>
                </c:pt>
                <c:pt idx="12">
                  <c:v>9.4077149191501327E-2</c:v>
                </c:pt>
                <c:pt idx="13">
                  <c:v>9.2633319464434608E-2</c:v>
                </c:pt>
                <c:pt idx="14">
                  <c:v>9.1189514199824503E-2</c:v>
                </c:pt>
                <c:pt idx="15">
                  <c:v>8.9745734578307382E-2</c:v>
                </c:pt>
                <c:pt idx="16">
                  <c:v>8.8301981857713693E-2</c:v>
                </c:pt>
                <c:pt idx="17">
                  <c:v>8.6858257379480039E-2</c:v>
                </c:pt>
                <c:pt idx="18">
                  <c:v>8.5414562575710701E-2</c:v>
                </c:pt>
                <c:pt idx="19">
                  <c:v>8.3970898976967023E-2</c:v>
                </c:pt>
                <c:pt idx="20">
                  <c:v>8.2527268220873515E-2</c:v>
                </c:pt>
                <c:pt idx="21">
                  <c:v>8.1083672061642589E-2</c:v>
                </c:pt>
                <c:pt idx="22">
                  <c:v>7.9640112380633926E-2</c:v>
                </c:pt>
                <c:pt idx="23">
                  <c:v>7.8196591198082283E-2</c:v>
                </c:pt>
                <c:pt idx="24">
                  <c:v>7.675311068614743E-2</c:v>
                </c:pt>
                <c:pt idx="25">
                  <c:v>7.5309673183462961E-2</c:v>
                </c:pt>
                <c:pt idx="26">
                  <c:v>7.3866281211388995E-2</c:v>
                </c:pt>
                <c:pt idx="27">
                  <c:v>7.2422937492206144E-2</c:v>
                </c:pt>
                <c:pt idx="28">
                  <c:v>7.0979644969526287E-2</c:v>
                </c:pt>
                <c:pt idx="29">
                  <c:v>6.9536406831242001E-2</c:v>
                </c:pt>
                <c:pt idx="30">
                  <c:v>6.8093226535390419E-2</c:v>
                </c:pt>
                <c:pt idx="31">
                  <c:v>6.6650107839372599E-2</c:v>
                </c:pt>
                <c:pt idx="32">
                  <c:v>6.5207054833047021E-2</c:v>
                </c:pt>
                <c:pt idx="33">
                  <c:v>6.3764071976309664E-2</c:v>
                </c:pt>
                <c:pt idx="34">
                  <c:v>6.232116414188682E-2</c:v>
                </c:pt>
                <c:pt idx="35">
                  <c:v>6.0878336664202642E-2</c:v>
                </c:pt>
                <c:pt idx="36">
                  <c:v>5.9435595395352099E-2</c:v>
                </c:pt>
                <c:pt idx="37">
                  <c:v>5.7992946769413259E-2</c:v>
                </c:pt>
                <c:pt idx="38">
                  <c:v>5.6550397876584384E-2</c:v>
                </c:pt>
                <c:pt idx="39">
                  <c:v>5.5107956548941274E-2</c:v>
                </c:pt>
                <c:pt idx="40">
                  <c:v>5.3665631459994943E-2</c:v>
                </c:pt>
                <c:pt idx="41">
                  <c:v>5.2223432240709716E-2</c:v>
                </c:pt>
                <c:pt idx="42">
                  <c:v>5.0781369615243731E-2</c:v>
                </c:pt>
                <c:pt idx="43">
                  <c:v>4.9339455560433565E-2</c:v>
                </c:pt>
                <c:pt idx="44">
                  <c:v>4.7897703494008979E-2</c:v>
                </c:pt>
                <c:pt idx="45">
                  <c:v>4.6456128497755815E-2</c:v>
                </c:pt>
                <c:pt idx="46">
                  <c:v>4.5014747583430915E-2</c:v>
                </c:pt>
                <c:pt idx="47">
                  <c:v>4.3573580011286653E-2</c:v>
                </c:pt>
                <c:pt idx="48">
                  <c:v>4.2132647673745832E-2</c:v>
                </c:pt>
                <c:pt idx="49">
                  <c:v>4.0691975560299354E-2</c:v>
                </c:pt>
                <c:pt idx="50">
                  <c:v>3.9251592324388566E-2</c:v>
                </c:pt>
                <c:pt idx="51">
                  <c:v>3.7811530979318983E-2</c:v>
                </c:pt>
                <c:pt idx="52">
                  <c:v>3.6371829758756975E-2</c:v>
                </c:pt>
                <c:pt idx="53">
                  <c:v>3.4932533188991595E-2</c:v>
                </c:pt>
                <c:pt idx="54">
                  <c:v>3.3493693436227656E-2</c:v>
                </c:pt>
                <c:pt idx="55">
                  <c:v>3.2055372014687333E-2</c:v>
                </c:pt>
                <c:pt idx="56">
                  <c:v>3.0617641973215367E-2</c:v>
                </c:pt>
                <c:pt idx="57">
                  <c:v>2.9180590723972558E-2</c:v>
                </c:pt>
                <c:pt idx="58">
                  <c:v>2.7744323743785746E-2</c:v>
                </c:pt>
                <c:pt idx="59">
                  <c:v>2.6308969478107534E-2</c:v>
                </c:pt>
                <c:pt idx="60">
                  <c:v>2.4874685927665386E-2</c:v>
                </c:pt>
                <c:pt idx="61">
                  <c:v>2.3441669629102678E-2</c:v>
                </c:pt>
                <c:pt idx="62">
                  <c:v>2.2010168104764562E-2</c:v>
                </c:pt>
                <c:pt idx="63">
                  <c:v>2.0580497442967572E-2</c:v>
                </c:pt>
                <c:pt idx="64">
                  <c:v>1.9153067639414729E-2</c:v>
                </c:pt>
                <c:pt idx="65">
                  <c:v>1.7728419980359109E-2</c:v>
                </c:pt>
                <c:pt idx="66">
                  <c:v>1.630728364872569E-2</c:v>
                </c:pt>
                <c:pt idx="67">
                  <c:v>1.4890664021459771E-2</c:v>
                </c:pt>
                <c:pt idx="68">
                  <c:v>1.3479985163196465E-2</c:v>
                </c:pt>
                <c:pt idx="69">
                  <c:v>1.2077328967946404E-2</c:v>
                </c:pt>
                <c:pt idx="70">
                  <c:v>1.068585513658114E-2</c:v>
                </c:pt>
                <c:pt idx="71">
                  <c:v>9.3105786608565916E-3</c:v>
                </c:pt>
                <c:pt idx="72">
                  <c:v>7.9598994968528604E-3</c:v>
                </c:pt>
                <c:pt idx="73">
                  <c:v>6.6488250841783055E-3</c:v>
                </c:pt>
                <c:pt idx="74">
                  <c:v>5.40624638728194E-3</c:v>
                </c:pt>
                <c:pt idx="75">
                  <c:v>4.2920711783472724E-3</c:v>
                </c:pt>
                <c:pt idx="76">
                  <c:v>3.4336569426778188E-3</c:v>
                </c:pt>
                <c:pt idx="77">
                  <c:v>3.0548117781624422E-3</c:v>
                </c:pt>
                <c:pt idx="78">
                  <c:v>3.3237779709240976E-3</c:v>
                </c:pt>
                <c:pt idx="79">
                  <c:v>4.1154434754957538E-3</c:v>
                </c:pt>
                <c:pt idx="80">
                  <c:v>5.1961524227067471E-3</c:v>
                </c:pt>
                <c:pt idx="81">
                  <c:v>6.4215944281775785E-3</c:v>
                </c:pt>
                <c:pt idx="82">
                  <c:v>7.7231793971137041E-3</c:v>
                </c:pt>
                <c:pt idx="83">
                  <c:v>9.0681792549553199E-3</c:v>
                </c:pt>
                <c:pt idx="84">
                  <c:v>1.0439827584783293E-2</c:v>
                </c:pt>
                <c:pt idx="85">
                  <c:v>1.1828857721690742E-2</c:v>
                </c:pt>
                <c:pt idx="86">
                  <c:v>1.3229795916793383E-2</c:v>
                </c:pt>
                <c:pt idx="87">
                  <c:v>1.463922385237699E-2</c:v>
                </c:pt>
                <c:pt idx="88">
                  <c:v>1.605490579231169E-2</c:v>
                </c:pt>
                <c:pt idx="89">
                  <c:v>1.7475321885447603E-2</c:v>
                </c:pt>
                <c:pt idx="90">
                  <c:v>1.8899404752531344E-2</c:v>
                </c:pt>
                <c:pt idx="91">
                  <c:v>2.0326383716736354E-2</c:v>
                </c:pt>
                <c:pt idx="92">
                  <c:v>2.175568891117919E-2</c:v>
                </c:pt>
                <c:pt idx="93">
                  <c:v>2.3186890153705508E-2</c:v>
                </c:pt>
                <c:pt idx="94">
                  <c:v>2.461965678071092E-2</c:v>
                </c:pt>
                <c:pt idx="95">
                  <c:v>2.6053730539022733E-2</c:v>
                </c:pt>
                <c:pt idx="96">
                  <c:v>2.748890685349285E-2</c:v>
                </c:pt>
                <c:pt idx="97">
                  <c:v>2.8925021607597922E-2</c:v>
                </c:pt>
                <c:pt idx="98">
                  <c:v>3.0361941637517303E-2</c:v>
                </c:pt>
                <c:pt idx="99">
                  <c:v>3.1799557779944157E-2</c:v>
                </c:pt>
                <c:pt idx="100">
                  <c:v>3.3237779709240509E-2</c:v>
                </c:pt>
              </c:numCache>
            </c:numRef>
          </c:xVal>
          <c:yVal>
            <c:numRef>
              <c:f>'ARÇELİK &amp; VESTEL_Portföy_2'!$Y$27:$Y$127</c:f>
              <c:numCache>
                <c:formatCode>#,#00%</c:formatCode>
                <c:ptCount val="101"/>
                <c:pt idx="0">
                  <c:v>9.2999999999999999E-2</c:v>
                </c:pt>
                <c:pt idx="1">
                  <c:v>9.2975000000000002E-2</c:v>
                </c:pt>
                <c:pt idx="2">
                  <c:v>9.2950000000000005E-2</c:v>
                </c:pt>
                <c:pt idx="3">
                  <c:v>9.2924999999999994E-2</c:v>
                </c:pt>
                <c:pt idx="4">
                  <c:v>9.2899999999999996E-2</c:v>
                </c:pt>
                <c:pt idx="5">
                  <c:v>9.2874999999999999E-2</c:v>
                </c:pt>
                <c:pt idx="6">
                  <c:v>9.2850000000000002E-2</c:v>
                </c:pt>
                <c:pt idx="7">
                  <c:v>9.2824999999999991E-2</c:v>
                </c:pt>
                <c:pt idx="8">
                  <c:v>9.2799999999999994E-2</c:v>
                </c:pt>
                <c:pt idx="9">
                  <c:v>9.2774999999999996E-2</c:v>
                </c:pt>
                <c:pt idx="10">
                  <c:v>9.2749999999999999E-2</c:v>
                </c:pt>
                <c:pt idx="11">
                  <c:v>9.2725000000000002E-2</c:v>
                </c:pt>
                <c:pt idx="12">
                  <c:v>9.2699999999999991E-2</c:v>
                </c:pt>
                <c:pt idx="13">
                  <c:v>9.2674999999999993E-2</c:v>
                </c:pt>
                <c:pt idx="14">
                  <c:v>9.2649999999999996E-2</c:v>
                </c:pt>
                <c:pt idx="15">
                  <c:v>9.2624999999999999E-2</c:v>
                </c:pt>
                <c:pt idx="16">
                  <c:v>9.2599999999999988E-2</c:v>
                </c:pt>
                <c:pt idx="17">
                  <c:v>9.2574999999999991E-2</c:v>
                </c:pt>
                <c:pt idx="18">
                  <c:v>9.2549999999999993E-2</c:v>
                </c:pt>
                <c:pt idx="19">
                  <c:v>9.252500000000001E-2</c:v>
                </c:pt>
                <c:pt idx="20">
                  <c:v>9.2500000000000013E-2</c:v>
                </c:pt>
                <c:pt idx="21">
                  <c:v>9.2475000000000002E-2</c:v>
                </c:pt>
                <c:pt idx="22">
                  <c:v>9.2450000000000004E-2</c:v>
                </c:pt>
                <c:pt idx="23">
                  <c:v>9.2425000000000007E-2</c:v>
                </c:pt>
                <c:pt idx="24">
                  <c:v>9.240000000000001E-2</c:v>
                </c:pt>
                <c:pt idx="25">
                  <c:v>9.2375000000000013E-2</c:v>
                </c:pt>
                <c:pt idx="26">
                  <c:v>9.2349999999999988E-2</c:v>
                </c:pt>
                <c:pt idx="27">
                  <c:v>9.232499999999999E-2</c:v>
                </c:pt>
                <c:pt idx="28">
                  <c:v>9.2299999999999993E-2</c:v>
                </c:pt>
                <c:pt idx="29">
                  <c:v>9.2274999999999996E-2</c:v>
                </c:pt>
                <c:pt idx="30">
                  <c:v>9.2249999999999985E-2</c:v>
                </c:pt>
                <c:pt idx="31">
                  <c:v>9.2224999999999988E-2</c:v>
                </c:pt>
                <c:pt idx="32">
                  <c:v>9.2200000000000004E-2</c:v>
                </c:pt>
                <c:pt idx="33">
                  <c:v>9.2175000000000007E-2</c:v>
                </c:pt>
                <c:pt idx="34">
                  <c:v>9.215000000000001E-2</c:v>
                </c:pt>
                <c:pt idx="35">
                  <c:v>9.2124999999999999E-2</c:v>
                </c:pt>
                <c:pt idx="36">
                  <c:v>9.2100000000000001E-2</c:v>
                </c:pt>
                <c:pt idx="37">
                  <c:v>9.2075000000000004E-2</c:v>
                </c:pt>
                <c:pt idx="38">
                  <c:v>9.2049999999999993E-2</c:v>
                </c:pt>
                <c:pt idx="39">
                  <c:v>9.2024999999999996E-2</c:v>
                </c:pt>
                <c:pt idx="40">
                  <c:v>9.1999999999999998E-2</c:v>
                </c:pt>
                <c:pt idx="41">
                  <c:v>9.1975000000000001E-2</c:v>
                </c:pt>
                <c:pt idx="42">
                  <c:v>9.194999999999999E-2</c:v>
                </c:pt>
                <c:pt idx="43">
                  <c:v>9.1924999999999993E-2</c:v>
                </c:pt>
                <c:pt idx="44">
                  <c:v>9.1900000000000009E-2</c:v>
                </c:pt>
                <c:pt idx="45">
                  <c:v>9.1874999999999998E-2</c:v>
                </c:pt>
                <c:pt idx="46">
                  <c:v>9.1850000000000001E-2</c:v>
                </c:pt>
                <c:pt idx="47">
                  <c:v>9.182499999999999E-2</c:v>
                </c:pt>
                <c:pt idx="48">
                  <c:v>9.1799999999999993E-2</c:v>
                </c:pt>
                <c:pt idx="49">
                  <c:v>9.1774999999999995E-2</c:v>
                </c:pt>
                <c:pt idx="50">
                  <c:v>9.1749999999999998E-2</c:v>
                </c:pt>
                <c:pt idx="51">
                  <c:v>9.1725000000000001E-2</c:v>
                </c:pt>
                <c:pt idx="52">
                  <c:v>9.1700000000000004E-2</c:v>
                </c:pt>
                <c:pt idx="53">
                  <c:v>9.1675000000000006E-2</c:v>
                </c:pt>
                <c:pt idx="54">
                  <c:v>9.1650000000000009E-2</c:v>
                </c:pt>
                <c:pt idx="55">
                  <c:v>9.1624999999999998E-2</c:v>
                </c:pt>
                <c:pt idx="56">
                  <c:v>9.1600000000000001E-2</c:v>
                </c:pt>
                <c:pt idx="57">
                  <c:v>9.1574999999999906E-2</c:v>
                </c:pt>
                <c:pt idx="58">
                  <c:v>9.1549999999999909E-2</c:v>
                </c:pt>
                <c:pt idx="59">
                  <c:v>9.1524999999999912E-2</c:v>
                </c:pt>
                <c:pt idx="60">
                  <c:v>9.1499999999999901E-2</c:v>
                </c:pt>
                <c:pt idx="61">
                  <c:v>9.1474999999999904E-2</c:v>
                </c:pt>
                <c:pt idx="62">
                  <c:v>9.1449999999999906E-2</c:v>
                </c:pt>
                <c:pt idx="63">
                  <c:v>9.1424999999999895E-2</c:v>
                </c:pt>
                <c:pt idx="64">
                  <c:v>9.1399999999999898E-2</c:v>
                </c:pt>
                <c:pt idx="65">
                  <c:v>9.1374999999999901E-2</c:v>
                </c:pt>
                <c:pt idx="66">
                  <c:v>9.1349999999999903E-2</c:v>
                </c:pt>
                <c:pt idx="67">
                  <c:v>9.1324999999999906E-2</c:v>
                </c:pt>
                <c:pt idx="68">
                  <c:v>9.1299999999999909E-2</c:v>
                </c:pt>
                <c:pt idx="69">
                  <c:v>9.1274999999999898E-2</c:v>
                </c:pt>
                <c:pt idx="70">
                  <c:v>9.1249999999999901E-2</c:v>
                </c:pt>
                <c:pt idx="71">
                  <c:v>9.122499999999989E-2</c:v>
                </c:pt>
                <c:pt idx="72">
                  <c:v>9.1199999999999906E-2</c:v>
                </c:pt>
                <c:pt idx="73">
                  <c:v>9.1174999999999909E-2</c:v>
                </c:pt>
                <c:pt idx="74">
                  <c:v>9.1149999999999912E-2</c:v>
                </c:pt>
                <c:pt idx="75">
                  <c:v>9.1124999999999901E-2</c:v>
                </c:pt>
                <c:pt idx="76">
                  <c:v>9.1099999999999903E-2</c:v>
                </c:pt>
                <c:pt idx="77">
                  <c:v>9.1074999999999906E-2</c:v>
                </c:pt>
                <c:pt idx="78">
                  <c:v>9.1049999999999909E-2</c:v>
                </c:pt>
                <c:pt idx="79">
                  <c:v>9.1024999999999912E-2</c:v>
                </c:pt>
                <c:pt idx="80">
                  <c:v>9.0999999999999914E-2</c:v>
                </c:pt>
                <c:pt idx="81">
                  <c:v>9.0974999999999917E-2</c:v>
                </c:pt>
                <c:pt idx="82">
                  <c:v>9.0949999999999906E-2</c:v>
                </c:pt>
                <c:pt idx="83">
                  <c:v>9.0924999999999895E-2</c:v>
                </c:pt>
                <c:pt idx="84">
                  <c:v>9.0899999999999898E-2</c:v>
                </c:pt>
                <c:pt idx="85">
                  <c:v>9.08749999999999E-2</c:v>
                </c:pt>
                <c:pt idx="86">
                  <c:v>9.0849999999999903E-2</c:v>
                </c:pt>
                <c:pt idx="87">
                  <c:v>9.0824999999999906E-2</c:v>
                </c:pt>
                <c:pt idx="88">
                  <c:v>9.0799999999999909E-2</c:v>
                </c:pt>
                <c:pt idx="89">
                  <c:v>9.0774999999999911E-2</c:v>
                </c:pt>
                <c:pt idx="90">
                  <c:v>9.07499999999999E-2</c:v>
                </c:pt>
                <c:pt idx="91">
                  <c:v>9.0724999999999903E-2</c:v>
                </c:pt>
                <c:pt idx="92">
                  <c:v>9.0699999999999906E-2</c:v>
                </c:pt>
                <c:pt idx="93">
                  <c:v>9.0674999999999908E-2</c:v>
                </c:pt>
                <c:pt idx="94">
                  <c:v>9.0649999999999911E-2</c:v>
                </c:pt>
                <c:pt idx="95">
                  <c:v>9.06249999999999E-2</c:v>
                </c:pt>
                <c:pt idx="96">
                  <c:v>9.0599999999999903E-2</c:v>
                </c:pt>
                <c:pt idx="97">
                  <c:v>9.0574999999999892E-2</c:v>
                </c:pt>
                <c:pt idx="98">
                  <c:v>9.0549999999999894E-2</c:v>
                </c:pt>
                <c:pt idx="99">
                  <c:v>9.0524999999999897E-2</c:v>
                </c:pt>
                <c:pt idx="100">
                  <c:v>9.0499999999999997E-2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1700608"/>
        <c:axId val="791701184"/>
      </c:scatterChart>
      <c:valAx>
        <c:axId val="791700608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791701184"/>
        <c:crosses val="autoZero"/>
        <c:crossBetween val="midCat"/>
      </c:valAx>
      <c:valAx>
        <c:axId val="791701184"/>
        <c:scaling>
          <c:orientation val="minMax"/>
        </c:scaling>
        <c:delete val="0"/>
        <c:axPos val="l"/>
        <c:numFmt formatCode="#,#00%" sourceLinked="1"/>
        <c:majorTickMark val="out"/>
        <c:minorTickMark val="none"/>
        <c:tickLblPos val="nextTo"/>
        <c:crossAx val="7917006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chart" Target="../charts/chart1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chart" Target="../charts/chart3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11</xdr:row>
      <xdr:rowOff>95250</xdr:rowOff>
    </xdr:from>
    <xdr:to>
      <xdr:col>8</xdr:col>
      <xdr:colOff>800310</xdr:colOff>
      <xdr:row>15</xdr:row>
      <xdr:rowOff>123688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7900" y="3028950"/>
          <a:ext cx="3571429" cy="1095238"/>
        </a:xfrm>
        <a:prstGeom prst="rect">
          <a:avLst/>
        </a:prstGeom>
      </xdr:spPr>
    </xdr:pic>
    <xdr:clientData/>
  </xdr:twoCellAnchor>
  <xdr:twoCellAnchor>
    <xdr:from>
      <xdr:col>6</xdr:col>
      <xdr:colOff>1062040</xdr:colOff>
      <xdr:row>9</xdr:row>
      <xdr:rowOff>23812</xdr:rowOff>
    </xdr:from>
    <xdr:to>
      <xdr:col>8</xdr:col>
      <xdr:colOff>28579</xdr:colOff>
      <xdr:row>11</xdr:row>
      <xdr:rowOff>76200</xdr:rowOff>
    </xdr:to>
    <xdr:sp macro="" textlink="">
      <xdr:nvSpPr>
        <xdr:cNvPr id="3" name="Şeritli Sağ Ok 2"/>
        <xdr:cNvSpPr/>
      </xdr:nvSpPr>
      <xdr:spPr>
        <a:xfrm rot="16200000">
          <a:off x="7562853" y="2266949"/>
          <a:ext cx="585788" cy="900114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9</xdr:col>
      <xdr:colOff>257175</xdr:colOff>
      <xdr:row>10</xdr:row>
      <xdr:rowOff>9525</xdr:rowOff>
    </xdr:from>
    <xdr:to>
      <xdr:col>10</xdr:col>
      <xdr:colOff>1666475</xdr:colOff>
      <xdr:row>15</xdr:row>
      <xdr:rowOff>18882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67925" y="2676525"/>
          <a:ext cx="3200000" cy="1342857"/>
        </a:xfrm>
        <a:prstGeom prst="rect">
          <a:avLst/>
        </a:prstGeom>
      </xdr:spPr>
    </xdr:pic>
    <xdr:clientData/>
  </xdr:twoCellAnchor>
  <xdr:twoCellAnchor editAs="oneCell">
    <xdr:from>
      <xdr:col>14</xdr:col>
      <xdr:colOff>219075</xdr:colOff>
      <xdr:row>10</xdr:row>
      <xdr:rowOff>45982</xdr:rowOff>
    </xdr:from>
    <xdr:to>
      <xdr:col>17</xdr:col>
      <xdr:colOff>835233</xdr:colOff>
      <xdr:row>13</xdr:row>
      <xdr:rowOff>133237</xdr:rowOff>
    </xdr:to>
    <xdr:pic>
      <xdr:nvPicPr>
        <xdr:cNvPr id="7" name="Resim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35600" y="2712982"/>
          <a:ext cx="3064083" cy="887355"/>
        </a:xfrm>
        <a:prstGeom prst="rect">
          <a:avLst/>
        </a:prstGeom>
      </xdr:spPr>
    </xdr:pic>
    <xdr:clientData/>
  </xdr:twoCellAnchor>
  <xdr:twoCellAnchor editAs="oneCell">
    <xdr:from>
      <xdr:col>18</xdr:col>
      <xdr:colOff>197069</xdr:colOff>
      <xdr:row>9</xdr:row>
      <xdr:rowOff>183931</xdr:rowOff>
    </xdr:from>
    <xdr:to>
      <xdr:col>19</xdr:col>
      <xdr:colOff>1825085</xdr:colOff>
      <xdr:row>14</xdr:row>
      <xdr:rowOff>189674</xdr:rowOff>
    </xdr:to>
    <xdr:pic>
      <xdr:nvPicPr>
        <xdr:cNvPr id="8" name="Resim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973190" y="2607879"/>
          <a:ext cx="3447619" cy="1352381"/>
        </a:xfrm>
        <a:prstGeom prst="rect">
          <a:avLst/>
        </a:prstGeom>
      </xdr:spPr>
    </xdr:pic>
    <xdr:clientData/>
  </xdr:twoCellAnchor>
  <xdr:twoCellAnchor>
    <xdr:from>
      <xdr:col>4</xdr:col>
      <xdr:colOff>2407227</xdr:colOff>
      <xdr:row>17</xdr:row>
      <xdr:rowOff>86590</xdr:rowOff>
    </xdr:from>
    <xdr:to>
      <xdr:col>19</xdr:col>
      <xdr:colOff>1991591</xdr:colOff>
      <xdr:row>21</xdr:row>
      <xdr:rowOff>51956</xdr:rowOff>
    </xdr:to>
    <xdr:sp macro="" textlink="">
      <xdr:nvSpPr>
        <xdr:cNvPr id="9" name="Sağ Ayraç 8"/>
        <xdr:cNvSpPr/>
      </xdr:nvSpPr>
      <xdr:spPr>
        <a:xfrm rot="5400000">
          <a:off x="15278400" y="-4692474"/>
          <a:ext cx="1025540" cy="19595146"/>
        </a:xfrm>
        <a:prstGeom prst="rightBrace">
          <a:avLst>
            <a:gd name="adj1" fmla="val 70238"/>
            <a:gd name="adj2" fmla="val 54396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969065</xdr:colOff>
      <xdr:row>20</xdr:row>
      <xdr:rowOff>173105</xdr:rowOff>
    </xdr:from>
    <xdr:to>
      <xdr:col>18</xdr:col>
      <xdr:colOff>728869</xdr:colOff>
      <xdr:row>33</xdr:row>
      <xdr:rowOff>140803</xdr:rowOff>
    </xdr:to>
    <xdr:graphicFrame macro="">
      <xdr:nvGraphicFramePr>
        <xdr:cNvPr id="11" name="Grafik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215348</xdr:colOff>
      <xdr:row>31</xdr:row>
      <xdr:rowOff>132522</xdr:rowOff>
    </xdr:from>
    <xdr:to>
      <xdr:col>18</xdr:col>
      <xdr:colOff>662609</xdr:colOff>
      <xdr:row>32</xdr:row>
      <xdr:rowOff>190500</xdr:rowOff>
    </xdr:to>
    <xdr:sp macro="" textlink="">
      <xdr:nvSpPr>
        <xdr:cNvPr id="12" name="Metin kutusu 11"/>
        <xdr:cNvSpPr txBox="1"/>
      </xdr:nvSpPr>
      <xdr:spPr>
        <a:xfrm>
          <a:off x="22114565" y="8348870"/>
          <a:ext cx="447261" cy="3230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RİSK</a:t>
          </a:r>
        </a:p>
      </xdr:txBody>
    </xdr:sp>
    <xdr:clientData/>
  </xdr:twoCellAnchor>
  <xdr:twoCellAnchor>
    <xdr:from>
      <xdr:col>14</xdr:col>
      <xdr:colOff>496956</xdr:colOff>
      <xdr:row>27</xdr:row>
      <xdr:rowOff>41413</xdr:rowOff>
    </xdr:from>
    <xdr:to>
      <xdr:col>14</xdr:col>
      <xdr:colOff>513521</xdr:colOff>
      <xdr:row>31</xdr:row>
      <xdr:rowOff>207065</xdr:rowOff>
    </xdr:to>
    <xdr:cxnSp macro="">
      <xdr:nvCxnSpPr>
        <xdr:cNvPr id="14" name="Düz Bağlayıcı 13"/>
        <xdr:cNvCxnSpPr/>
      </xdr:nvCxnSpPr>
      <xdr:spPr>
        <a:xfrm>
          <a:off x="18412239" y="7197587"/>
          <a:ext cx="16565" cy="12258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1581978</xdr:colOff>
      <xdr:row>27</xdr:row>
      <xdr:rowOff>19878</xdr:rowOff>
    </xdr:from>
    <xdr:to>
      <xdr:col>14</xdr:col>
      <xdr:colOff>491989</xdr:colOff>
      <xdr:row>27</xdr:row>
      <xdr:rowOff>24848</xdr:rowOff>
    </xdr:to>
    <xdr:cxnSp macro="">
      <xdr:nvCxnSpPr>
        <xdr:cNvPr id="15" name="Düz Bağlayıcı 14"/>
        <xdr:cNvCxnSpPr/>
      </xdr:nvCxnSpPr>
      <xdr:spPr>
        <a:xfrm flipH="1">
          <a:off x="17285804" y="7176052"/>
          <a:ext cx="1121468" cy="49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8711</xdr:colOff>
      <xdr:row>23</xdr:row>
      <xdr:rowOff>115957</xdr:rowOff>
    </xdr:from>
    <xdr:to>
      <xdr:col>17</xdr:col>
      <xdr:colOff>1159566</xdr:colOff>
      <xdr:row>27</xdr:row>
      <xdr:rowOff>33130</xdr:rowOff>
    </xdr:to>
    <xdr:sp macro="" textlink="">
      <xdr:nvSpPr>
        <xdr:cNvPr id="19" name="Serbest Form 18"/>
        <xdr:cNvSpPr/>
      </xdr:nvSpPr>
      <xdr:spPr>
        <a:xfrm>
          <a:off x="17923994" y="6211957"/>
          <a:ext cx="3569376" cy="977347"/>
        </a:xfrm>
        <a:custGeom>
          <a:avLst/>
          <a:gdLst>
            <a:gd name="connsiteX0" fmla="*/ 3569376 w 3569376"/>
            <a:gd name="connsiteY0" fmla="*/ 0 h 977347"/>
            <a:gd name="connsiteX1" fmla="*/ 248049 w 3569376"/>
            <a:gd name="connsiteY1" fmla="*/ 364434 h 977347"/>
            <a:gd name="connsiteX2" fmla="*/ 496528 w 3569376"/>
            <a:gd name="connsiteY2" fmla="*/ 977347 h 9773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569376" h="977347">
              <a:moveTo>
                <a:pt x="3569376" y="0"/>
              </a:moveTo>
              <a:cubicBezTo>
                <a:pt x="2164783" y="100771"/>
                <a:pt x="760190" y="201543"/>
                <a:pt x="248049" y="364434"/>
              </a:cubicBezTo>
              <a:cubicBezTo>
                <a:pt x="-264092" y="527325"/>
                <a:pt x="116218" y="752336"/>
                <a:pt x="496528" y="97734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0.04868</cdr:x>
      <cdr:y>0.05363</cdr:y>
    </cdr:from>
    <cdr:to>
      <cdr:x>0.14882</cdr:x>
      <cdr:y>0.15797</cdr:y>
    </cdr:to>
    <cdr:sp macro="" textlink="">
      <cdr:nvSpPr>
        <cdr:cNvPr id="2" name="Metin kutusu 1"/>
        <cdr:cNvSpPr txBox="1"/>
      </cdr:nvSpPr>
      <cdr:spPr>
        <a:xfrm xmlns:a="http://schemas.openxmlformats.org/drawingml/2006/main">
          <a:off x="289892" y="183047"/>
          <a:ext cx="596347" cy="3561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r-TR" sz="1100"/>
            <a:t>GETİRİ</a:t>
          </a:r>
        </a:p>
      </cdr:txBody>
    </cdr:sp>
  </cdr:relSizeAnchor>
  <cdr:relSizeAnchor xmlns:cdr="http://schemas.openxmlformats.org/drawingml/2006/chartDrawing">
    <cdr:from>
      <cdr:x>0.80946</cdr:x>
      <cdr:y>0.23805</cdr:y>
    </cdr:from>
    <cdr:to>
      <cdr:x>0.80946</cdr:x>
      <cdr:y>0.8544</cdr:y>
    </cdr:to>
    <cdr:cxnSp macro="">
      <cdr:nvCxnSpPr>
        <cdr:cNvPr id="4" name="Düz Bağlayıcı 3"/>
        <cdr:cNvCxnSpPr/>
      </cdr:nvCxnSpPr>
      <cdr:spPr>
        <a:xfrm xmlns:a="http://schemas.openxmlformats.org/drawingml/2006/main">
          <a:off x="4820479" y="812525"/>
          <a:ext cx="0" cy="210378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0.10709</cdr:x>
      <cdr:y>0.2065</cdr:y>
    </cdr:from>
    <cdr:to>
      <cdr:x>0.80964</cdr:x>
      <cdr:y>0.21144</cdr:y>
    </cdr:to>
    <cdr:cxnSp macro="">
      <cdr:nvCxnSpPr>
        <cdr:cNvPr id="6" name="Düz Bağlayıcı 5"/>
        <cdr:cNvCxnSpPr/>
      </cdr:nvCxnSpPr>
      <cdr:spPr>
        <a:xfrm xmlns:a="http://schemas.openxmlformats.org/drawingml/2006/main" flipH="1" flipV="1">
          <a:off x="637761" y="704851"/>
          <a:ext cx="4183822" cy="1684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11</xdr:row>
      <xdr:rowOff>95250</xdr:rowOff>
    </xdr:from>
    <xdr:to>
      <xdr:col>8</xdr:col>
      <xdr:colOff>800310</xdr:colOff>
      <xdr:row>15</xdr:row>
      <xdr:rowOff>123688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67450" y="3028950"/>
          <a:ext cx="3572085" cy="1095238"/>
        </a:xfrm>
        <a:prstGeom prst="rect">
          <a:avLst/>
        </a:prstGeom>
      </xdr:spPr>
    </xdr:pic>
    <xdr:clientData/>
  </xdr:twoCellAnchor>
  <xdr:twoCellAnchor>
    <xdr:from>
      <xdr:col>6</xdr:col>
      <xdr:colOff>1062040</xdr:colOff>
      <xdr:row>9</xdr:row>
      <xdr:rowOff>23812</xdr:rowOff>
    </xdr:from>
    <xdr:to>
      <xdr:col>8</xdr:col>
      <xdr:colOff>28579</xdr:colOff>
      <xdr:row>11</xdr:row>
      <xdr:rowOff>76200</xdr:rowOff>
    </xdr:to>
    <xdr:sp macro="" textlink="">
      <xdr:nvSpPr>
        <xdr:cNvPr id="3" name="Şeritli Sağ Ok 2"/>
        <xdr:cNvSpPr/>
      </xdr:nvSpPr>
      <xdr:spPr>
        <a:xfrm rot="16200000">
          <a:off x="8324853" y="2266949"/>
          <a:ext cx="585788" cy="900114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9</xdr:col>
      <xdr:colOff>257175</xdr:colOff>
      <xdr:row>10</xdr:row>
      <xdr:rowOff>9525</xdr:rowOff>
    </xdr:from>
    <xdr:to>
      <xdr:col>10</xdr:col>
      <xdr:colOff>1666475</xdr:colOff>
      <xdr:row>15</xdr:row>
      <xdr:rowOff>18882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29925" y="2676525"/>
          <a:ext cx="3200000" cy="1342857"/>
        </a:xfrm>
        <a:prstGeom prst="rect">
          <a:avLst/>
        </a:prstGeom>
      </xdr:spPr>
    </xdr:pic>
    <xdr:clientData/>
  </xdr:twoCellAnchor>
  <xdr:twoCellAnchor editAs="oneCell">
    <xdr:from>
      <xdr:col>14</xdr:col>
      <xdr:colOff>219075</xdr:colOff>
      <xdr:row>10</xdr:row>
      <xdr:rowOff>45982</xdr:rowOff>
    </xdr:from>
    <xdr:to>
      <xdr:col>17</xdr:col>
      <xdr:colOff>835233</xdr:colOff>
      <xdr:row>13</xdr:row>
      <xdr:rowOff>133237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35600" y="2712982"/>
          <a:ext cx="3064083" cy="887355"/>
        </a:xfrm>
        <a:prstGeom prst="rect">
          <a:avLst/>
        </a:prstGeom>
      </xdr:spPr>
    </xdr:pic>
    <xdr:clientData/>
  </xdr:twoCellAnchor>
  <xdr:twoCellAnchor editAs="oneCell">
    <xdr:from>
      <xdr:col>18</xdr:col>
      <xdr:colOff>197069</xdr:colOff>
      <xdr:row>9</xdr:row>
      <xdr:rowOff>183931</xdr:rowOff>
    </xdr:from>
    <xdr:to>
      <xdr:col>19</xdr:col>
      <xdr:colOff>1825085</xdr:colOff>
      <xdr:row>14</xdr:row>
      <xdr:rowOff>189674</xdr:rowOff>
    </xdr:to>
    <xdr:pic>
      <xdr:nvPicPr>
        <xdr:cNvPr id="6" name="Resi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123619" y="2584231"/>
          <a:ext cx="3447291" cy="1339243"/>
        </a:xfrm>
        <a:prstGeom prst="rect">
          <a:avLst/>
        </a:prstGeom>
      </xdr:spPr>
    </xdr:pic>
    <xdr:clientData/>
  </xdr:twoCellAnchor>
  <xdr:twoCellAnchor>
    <xdr:from>
      <xdr:col>4</xdr:col>
      <xdr:colOff>2407227</xdr:colOff>
      <xdr:row>17</xdr:row>
      <xdr:rowOff>86590</xdr:rowOff>
    </xdr:from>
    <xdr:to>
      <xdr:col>19</xdr:col>
      <xdr:colOff>1991591</xdr:colOff>
      <xdr:row>21</xdr:row>
      <xdr:rowOff>51956</xdr:rowOff>
    </xdr:to>
    <xdr:sp macro="" textlink="">
      <xdr:nvSpPr>
        <xdr:cNvPr id="7" name="Sağ Ayraç 6"/>
        <xdr:cNvSpPr/>
      </xdr:nvSpPr>
      <xdr:spPr>
        <a:xfrm rot="5400000">
          <a:off x="15351701" y="-4733059"/>
          <a:ext cx="1032166" cy="19739264"/>
        </a:xfrm>
        <a:prstGeom prst="rightBrace">
          <a:avLst>
            <a:gd name="adj1" fmla="val 70238"/>
            <a:gd name="adj2" fmla="val 54396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27</xdr:col>
      <xdr:colOff>89647</xdr:colOff>
      <xdr:row>23</xdr:row>
      <xdr:rowOff>152399</xdr:rowOff>
    </xdr:from>
    <xdr:to>
      <xdr:col>41</xdr:col>
      <xdr:colOff>470647</xdr:colOff>
      <xdr:row>39</xdr:row>
      <xdr:rowOff>123264</xdr:rowOff>
    </xdr:to>
    <xdr:graphicFrame macro="">
      <xdr:nvGraphicFramePr>
        <xdr:cNvPr id="14" name="Grafik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11</xdr:row>
      <xdr:rowOff>95250</xdr:rowOff>
    </xdr:from>
    <xdr:to>
      <xdr:col>8</xdr:col>
      <xdr:colOff>800310</xdr:colOff>
      <xdr:row>15</xdr:row>
      <xdr:rowOff>123688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67450" y="3028950"/>
          <a:ext cx="3572085" cy="1095238"/>
        </a:xfrm>
        <a:prstGeom prst="rect">
          <a:avLst/>
        </a:prstGeom>
      </xdr:spPr>
    </xdr:pic>
    <xdr:clientData/>
  </xdr:twoCellAnchor>
  <xdr:twoCellAnchor>
    <xdr:from>
      <xdr:col>6</xdr:col>
      <xdr:colOff>1062040</xdr:colOff>
      <xdr:row>9</xdr:row>
      <xdr:rowOff>23812</xdr:rowOff>
    </xdr:from>
    <xdr:to>
      <xdr:col>8</xdr:col>
      <xdr:colOff>28579</xdr:colOff>
      <xdr:row>11</xdr:row>
      <xdr:rowOff>76200</xdr:rowOff>
    </xdr:to>
    <xdr:sp macro="" textlink="">
      <xdr:nvSpPr>
        <xdr:cNvPr id="3" name="Şeritli Sağ Ok 2"/>
        <xdr:cNvSpPr/>
      </xdr:nvSpPr>
      <xdr:spPr>
        <a:xfrm rot="16200000">
          <a:off x="8324853" y="2266949"/>
          <a:ext cx="585788" cy="900114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9</xdr:col>
      <xdr:colOff>257175</xdr:colOff>
      <xdr:row>10</xdr:row>
      <xdr:rowOff>9525</xdr:rowOff>
    </xdr:from>
    <xdr:to>
      <xdr:col>10</xdr:col>
      <xdr:colOff>1666475</xdr:colOff>
      <xdr:row>15</xdr:row>
      <xdr:rowOff>18882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29925" y="2676525"/>
          <a:ext cx="3200000" cy="1342857"/>
        </a:xfrm>
        <a:prstGeom prst="rect">
          <a:avLst/>
        </a:prstGeom>
      </xdr:spPr>
    </xdr:pic>
    <xdr:clientData/>
  </xdr:twoCellAnchor>
  <xdr:twoCellAnchor editAs="oneCell">
    <xdr:from>
      <xdr:col>14</xdr:col>
      <xdr:colOff>219075</xdr:colOff>
      <xdr:row>10</xdr:row>
      <xdr:rowOff>45982</xdr:rowOff>
    </xdr:from>
    <xdr:to>
      <xdr:col>17</xdr:col>
      <xdr:colOff>835233</xdr:colOff>
      <xdr:row>13</xdr:row>
      <xdr:rowOff>133237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35600" y="2712982"/>
          <a:ext cx="3064083" cy="887355"/>
        </a:xfrm>
        <a:prstGeom prst="rect">
          <a:avLst/>
        </a:prstGeom>
      </xdr:spPr>
    </xdr:pic>
    <xdr:clientData/>
  </xdr:twoCellAnchor>
  <xdr:twoCellAnchor editAs="oneCell">
    <xdr:from>
      <xdr:col>18</xdr:col>
      <xdr:colOff>197069</xdr:colOff>
      <xdr:row>9</xdr:row>
      <xdr:rowOff>183931</xdr:rowOff>
    </xdr:from>
    <xdr:to>
      <xdr:col>19</xdr:col>
      <xdr:colOff>1825085</xdr:colOff>
      <xdr:row>14</xdr:row>
      <xdr:rowOff>189674</xdr:rowOff>
    </xdr:to>
    <xdr:pic>
      <xdr:nvPicPr>
        <xdr:cNvPr id="6" name="Resi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123619" y="2584231"/>
          <a:ext cx="3447291" cy="1339243"/>
        </a:xfrm>
        <a:prstGeom prst="rect">
          <a:avLst/>
        </a:prstGeom>
      </xdr:spPr>
    </xdr:pic>
    <xdr:clientData/>
  </xdr:twoCellAnchor>
  <xdr:twoCellAnchor>
    <xdr:from>
      <xdr:col>4</xdr:col>
      <xdr:colOff>2407227</xdr:colOff>
      <xdr:row>17</xdr:row>
      <xdr:rowOff>86590</xdr:rowOff>
    </xdr:from>
    <xdr:to>
      <xdr:col>19</xdr:col>
      <xdr:colOff>1991591</xdr:colOff>
      <xdr:row>21</xdr:row>
      <xdr:rowOff>51956</xdr:rowOff>
    </xdr:to>
    <xdr:sp macro="" textlink="">
      <xdr:nvSpPr>
        <xdr:cNvPr id="7" name="Sağ Ayraç 6"/>
        <xdr:cNvSpPr/>
      </xdr:nvSpPr>
      <xdr:spPr>
        <a:xfrm rot="5400000">
          <a:off x="15351701" y="-4733059"/>
          <a:ext cx="1032166" cy="19739264"/>
        </a:xfrm>
        <a:prstGeom prst="rightBrace">
          <a:avLst>
            <a:gd name="adj1" fmla="val 70238"/>
            <a:gd name="adj2" fmla="val 54396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27</xdr:col>
      <xdr:colOff>89647</xdr:colOff>
      <xdr:row>23</xdr:row>
      <xdr:rowOff>152399</xdr:rowOff>
    </xdr:from>
    <xdr:to>
      <xdr:col>41</xdr:col>
      <xdr:colOff>470647</xdr:colOff>
      <xdr:row>39</xdr:row>
      <xdr:rowOff>123264</xdr:rowOff>
    </xdr:to>
    <xdr:graphicFrame macro="">
      <xdr:nvGraphicFramePr>
        <xdr:cNvPr id="8" name="Grafik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G11" zoomScaleNormal="100" workbookViewId="0">
      <selection activeCell="I37" sqref="I37"/>
    </sheetView>
  </sheetViews>
  <sheetFormatPr defaultRowHeight="21" x14ac:dyDescent="0.35"/>
  <cols>
    <col min="2" max="2" width="20.28515625" bestFit="1" customWidth="1"/>
    <col min="3" max="3" width="16.42578125" customWidth="1"/>
    <col min="4" max="4" width="8" customWidth="1"/>
    <col min="5" max="5" width="36.28515625" style="1" customWidth="1"/>
    <col min="6" max="6" width="16.42578125" style="2" customWidth="1"/>
    <col min="7" max="7" width="17.5703125" bestFit="1" customWidth="1"/>
    <col min="8" max="8" width="11.42578125" bestFit="1" customWidth="1"/>
    <col min="9" max="9" width="23" bestFit="1" customWidth="1"/>
    <col min="10" max="10" width="26.85546875" bestFit="1" customWidth="1"/>
    <col min="11" max="11" width="30" bestFit="1" customWidth="1"/>
    <col min="13" max="13" width="11" bestFit="1" customWidth="1"/>
    <col min="14" max="14" width="33.140625" bestFit="1" customWidth="1"/>
    <col min="15" max="15" width="8.140625" bestFit="1" customWidth="1"/>
    <col min="16" max="16" width="17.5703125" bestFit="1" customWidth="1"/>
    <col min="17" max="17" width="11" bestFit="1" customWidth="1"/>
    <col min="18" max="18" width="23.42578125" bestFit="1" customWidth="1"/>
    <col min="19" max="19" width="27.28515625" bestFit="1" customWidth="1"/>
    <col min="20" max="20" width="30.42578125" bestFit="1" customWidth="1"/>
  </cols>
  <sheetData>
    <row r="1" spans="1:20" x14ac:dyDescent="0.35">
      <c r="B1" s="3" t="s">
        <v>9</v>
      </c>
      <c r="C1" s="3" t="s">
        <v>10</v>
      </c>
      <c r="D1" s="1"/>
      <c r="E1" s="1" t="s">
        <v>11</v>
      </c>
    </row>
    <row r="2" spans="1:20" x14ac:dyDescent="0.35">
      <c r="B2" s="14" t="s">
        <v>7</v>
      </c>
      <c r="C2" s="15"/>
      <c r="D2" s="15"/>
      <c r="E2" s="32" t="s">
        <v>14</v>
      </c>
      <c r="F2" s="32"/>
      <c r="G2" s="32"/>
      <c r="H2" s="32"/>
      <c r="I2" s="32"/>
      <c r="J2" s="32"/>
      <c r="K2" s="32"/>
      <c r="L2" s="2"/>
      <c r="N2" s="32" t="s">
        <v>13</v>
      </c>
      <c r="O2" s="32"/>
      <c r="P2" s="32"/>
      <c r="Q2" s="32"/>
      <c r="R2" s="32"/>
      <c r="S2" s="32"/>
    </row>
    <row r="3" spans="1:20" x14ac:dyDescent="0.35">
      <c r="B3" s="14" t="s">
        <v>5</v>
      </c>
      <c r="C3" s="14" t="s">
        <v>5</v>
      </c>
      <c r="D3" s="14"/>
      <c r="E3" s="19" t="s">
        <v>0</v>
      </c>
      <c r="F3" s="20" t="s">
        <v>23</v>
      </c>
      <c r="G3" s="20" t="s">
        <v>12</v>
      </c>
      <c r="H3" s="2" t="s">
        <v>15</v>
      </c>
      <c r="I3" s="2" t="s">
        <v>19</v>
      </c>
      <c r="J3" s="2" t="s">
        <v>20</v>
      </c>
      <c r="K3" s="2" t="s">
        <v>18</v>
      </c>
      <c r="L3" s="2"/>
      <c r="M3" s="2"/>
      <c r="N3" s="19" t="s">
        <v>0</v>
      </c>
      <c r="O3" s="20" t="s">
        <v>4</v>
      </c>
      <c r="P3" s="20" t="s">
        <v>12</v>
      </c>
      <c r="Q3" s="2" t="s">
        <v>15</v>
      </c>
      <c r="R3" s="2" t="s">
        <v>24</v>
      </c>
      <c r="S3" s="2" t="s">
        <v>25</v>
      </c>
      <c r="T3" s="2" t="s">
        <v>26</v>
      </c>
    </row>
    <row r="4" spans="1:20" x14ac:dyDescent="0.35">
      <c r="B4" s="14" t="s">
        <v>1</v>
      </c>
      <c r="C4" s="14" t="s">
        <v>1</v>
      </c>
      <c r="D4" s="14"/>
      <c r="E4" s="19" t="s">
        <v>1</v>
      </c>
      <c r="F4" s="21">
        <v>0.3</v>
      </c>
      <c r="G4" s="21">
        <v>0.24</v>
      </c>
      <c r="H4" s="5">
        <f>F4*G4</f>
        <v>7.1999999999999995E-2</v>
      </c>
      <c r="I4" s="5">
        <f>G4-$H$9</f>
        <v>0.14699999999999999</v>
      </c>
      <c r="J4" s="5">
        <f>I4*I4</f>
        <v>2.1608999999999996E-2</v>
      </c>
      <c r="K4" s="18">
        <f>J4*F4</f>
        <v>6.4826999999999984E-3</v>
      </c>
      <c r="L4" s="2"/>
      <c r="M4" s="2"/>
      <c r="N4" s="19" t="s">
        <v>1</v>
      </c>
      <c r="O4" s="21">
        <v>0.3</v>
      </c>
      <c r="P4" s="21">
        <v>0.09</v>
      </c>
      <c r="Q4" s="5">
        <f>O4*P4</f>
        <v>2.7E-2</v>
      </c>
      <c r="R4" s="5">
        <f>P4-$Q$9</f>
        <v>3.7999999999999992E-2</v>
      </c>
      <c r="S4" s="5">
        <f>R4*R4</f>
        <v>1.4439999999999993E-3</v>
      </c>
      <c r="T4" s="7">
        <f>S4*O4</f>
        <v>4.331999999999998E-4</v>
      </c>
    </row>
    <row r="5" spans="1:20" x14ac:dyDescent="0.35">
      <c r="A5" s="16"/>
      <c r="B5" s="17" t="s">
        <v>2</v>
      </c>
      <c r="C5" s="17" t="s">
        <v>2</v>
      </c>
      <c r="D5" s="17"/>
      <c r="E5" s="22" t="s">
        <v>2</v>
      </c>
      <c r="F5" s="21">
        <v>0.45</v>
      </c>
      <c r="G5" s="21">
        <v>0.08</v>
      </c>
      <c r="H5" s="5">
        <f t="shared" ref="H5:H6" si="0">F5*G5</f>
        <v>3.6000000000000004E-2</v>
      </c>
      <c r="I5" s="5">
        <f t="shared" ref="I5:I6" si="1">G5-$H$9</f>
        <v>-1.2999999999999998E-2</v>
      </c>
      <c r="J5" s="5">
        <f t="shared" ref="J5:J6" si="2">I5*I5</f>
        <v>1.6899999999999993E-4</v>
      </c>
      <c r="K5" s="5">
        <f t="shared" ref="K5:K6" si="3">J5*F5</f>
        <v>7.6049999999999978E-5</v>
      </c>
      <c r="L5" s="2"/>
      <c r="M5" s="2"/>
      <c r="N5" s="19" t="s">
        <v>2</v>
      </c>
      <c r="O5" s="21">
        <v>0.45</v>
      </c>
      <c r="P5" s="21">
        <v>0.05</v>
      </c>
      <c r="Q5" s="5">
        <f t="shared" ref="Q5:Q6" si="4">O5*P5</f>
        <v>2.2500000000000003E-2</v>
      </c>
      <c r="R5" s="5">
        <f t="shared" ref="R5:R6" si="5">P5-$Q$9</f>
        <v>-2.0000000000000018E-3</v>
      </c>
      <c r="S5" s="5">
        <f t="shared" ref="S5:S6" si="6">R5*R5</f>
        <v>4.0000000000000074E-6</v>
      </c>
      <c r="T5" s="7">
        <f t="shared" ref="T5:T6" si="7">S5*O5</f>
        <v>1.8000000000000033E-6</v>
      </c>
    </row>
    <row r="6" spans="1:20" x14ac:dyDescent="0.35">
      <c r="B6" s="14" t="s">
        <v>3</v>
      </c>
      <c r="C6" s="14" t="s">
        <v>3</v>
      </c>
      <c r="D6" s="14"/>
      <c r="E6" s="19" t="s">
        <v>3</v>
      </c>
      <c r="F6" s="21">
        <v>0.25</v>
      </c>
      <c r="G6" s="21">
        <v>-0.06</v>
      </c>
      <c r="H6" s="5">
        <f t="shared" si="0"/>
        <v>-1.4999999999999999E-2</v>
      </c>
      <c r="I6" s="5">
        <f t="shared" si="1"/>
        <v>-0.153</v>
      </c>
      <c r="J6" s="5">
        <f t="shared" si="2"/>
        <v>2.3408999999999999E-2</v>
      </c>
      <c r="K6" s="5">
        <f t="shared" si="3"/>
        <v>5.8522499999999998E-3</v>
      </c>
      <c r="L6" s="2"/>
      <c r="M6" s="2"/>
      <c r="N6" s="19" t="s">
        <v>3</v>
      </c>
      <c r="O6" s="21">
        <v>0.25</v>
      </c>
      <c r="P6" s="21">
        <v>0.01</v>
      </c>
      <c r="Q6" s="5">
        <f t="shared" si="4"/>
        <v>2.5000000000000001E-3</v>
      </c>
      <c r="R6" s="5">
        <f t="shared" si="5"/>
        <v>-4.2000000000000003E-2</v>
      </c>
      <c r="S6" s="5">
        <f t="shared" si="6"/>
        <v>1.7640000000000002E-3</v>
      </c>
      <c r="T6" s="7">
        <f t="shared" si="7"/>
        <v>4.4100000000000004E-4</v>
      </c>
    </row>
    <row r="7" spans="1:20" x14ac:dyDescent="0.35">
      <c r="B7" s="14" t="s">
        <v>6</v>
      </c>
      <c r="C7" s="14" t="s">
        <v>6</v>
      </c>
      <c r="D7" s="14"/>
      <c r="E7" s="10"/>
      <c r="F7" s="21">
        <f>SUM(F4:F6)</f>
        <v>1</v>
      </c>
      <c r="G7" s="20"/>
      <c r="H7" s="2"/>
      <c r="I7" s="2"/>
      <c r="J7" s="2"/>
      <c r="K7" s="2"/>
      <c r="L7" s="2"/>
      <c r="M7" s="2"/>
      <c r="N7" s="19"/>
      <c r="O7" s="21">
        <f>SUM(O4:O6)</f>
        <v>1</v>
      </c>
      <c r="P7" s="20"/>
      <c r="Q7" s="2"/>
      <c r="R7" s="2"/>
      <c r="S7" s="2"/>
    </row>
    <row r="8" spans="1:20" x14ac:dyDescent="0.35">
      <c r="B8" s="14" t="s">
        <v>8</v>
      </c>
      <c r="C8" s="15"/>
      <c r="D8" s="15"/>
    </row>
    <row r="9" spans="1:20" x14ac:dyDescent="0.35">
      <c r="G9" s="4" t="s">
        <v>16</v>
      </c>
      <c r="H9" s="5">
        <f>SUM(H4:H6)</f>
        <v>9.2999999999999999E-2</v>
      </c>
      <c r="I9" s="6"/>
      <c r="J9" s="8" t="s">
        <v>21</v>
      </c>
      <c r="K9" s="9">
        <f>SUM(K4:K6)</f>
        <v>1.2410999999999998E-2</v>
      </c>
      <c r="P9" s="4" t="s">
        <v>17</v>
      </c>
      <c r="Q9" s="6">
        <f>SUM(Q4:Q6)</f>
        <v>5.2000000000000005E-2</v>
      </c>
      <c r="S9" s="8" t="s">
        <v>27</v>
      </c>
      <c r="T9" s="9">
        <f>SUM(T4:T6)</f>
        <v>8.7599999999999983E-4</v>
      </c>
    </row>
    <row r="11" spans="1:20" x14ac:dyDescent="0.35">
      <c r="J11" s="8"/>
      <c r="K11" s="8"/>
      <c r="S11" s="8"/>
      <c r="T11" s="8"/>
    </row>
    <row r="17" spans="10:20" x14ac:dyDescent="0.35">
      <c r="J17" s="8" t="s">
        <v>22</v>
      </c>
      <c r="K17" s="9">
        <f>SQRT(K9)</f>
        <v>0.11140466776576284</v>
      </c>
      <c r="S17" s="8" t="s">
        <v>28</v>
      </c>
      <c r="T17" s="9">
        <f>SQRT(T9)</f>
        <v>2.9597297173897481E-2</v>
      </c>
    </row>
    <row r="23" spans="10:20" x14ac:dyDescent="0.35">
      <c r="K23" s="10"/>
      <c r="L23" s="10" t="s">
        <v>31</v>
      </c>
      <c r="M23" s="10" t="s">
        <v>32</v>
      </c>
    </row>
    <row r="24" spans="10:20" x14ac:dyDescent="0.35">
      <c r="K24" s="10" t="s">
        <v>29</v>
      </c>
      <c r="L24" s="11">
        <f>H9</f>
        <v>9.2999999999999999E-2</v>
      </c>
      <c r="M24" s="11">
        <f>K17</f>
        <v>0.11140466776576284</v>
      </c>
    </row>
    <row r="25" spans="10:20" x14ac:dyDescent="0.35">
      <c r="K25" s="10" t="s">
        <v>30</v>
      </c>
      <c r="L25" s="12">
        <f>Q9</f>
        <v>5.2000000000000005E-2</v>
      </c>
      <c r="M25" s="11">
        <f>T17</f>
        <v>2.9597297173897481E-2</v>
      </c>
    </row>
  </sheetData>
  <mergeCells count="2">
    <mergeCell ref="E2:K2"/>
    <mergeCell ref="N2:S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7"/>
  <sheetViews>
    <sheetView topLeftCell="U13" zoomScale="85" zoomScaleNormal="85" workbookViewId="0">
      <selection activeCell="Z22" sqref="Z22"/>
    </sheetView>
  </sheetViews>
  <sheetFormatPr defaultRowHeight="21" x14ac:dyDescent="0.35"/>
  <cols>
    <col min="2" max="2" width="20.28515625" bestFit="1" customWidth="1"/>
    <col min="3" max="3" width="16.42578125" customWidth="1"/>
    <col min="4" max="4" width="8" customWidth="1"/>
    <col min="5" max="5" width="36.28515625" style="1" customWidth="1"/>
    <col min="6" max="6" width="16.42578125" style="13" customWidth="1"/>
    <col min="7" max="7" width="17.5703125" bestFit="1" customWidth="1"/>
    <col min="8" max="8" width="11.42578125" bestFit="1" customWidth="1"/>
    <col min="9" max="9" width="23" bestFit="1" customWidth="1"/>
    <col min="10" max="10" width="26.85546875" bestFit="1" customWidth="1"/>
    <col min="11" max="11" width="30" bestFit="1" customWidth="1"/>
    <col min="13" max="13" width="11" bestFit="1" customWidth="1"/>
    <col min="14" max="14" width="33.140625" bestFit="1" customWidth="1"/>
    <col min="15" max="15" width="8.140625" bestFit="1" customWidth="1"/>
    <col min="16" max="16" width="17.5703125" bestFit="1" customWidth="1"/>
    <col min="17" max="17" width="11" bestFit="1" customWidth="1"/>
    <col min="18" max="18" width="23.42578125" bestFit="1" customWidth="1"/>
    <col min="19" max="19" width="27.28515625" bestFit="1" customWidth="1"/>
    <col min="20" max="20" width="30.42578125" bestFit="1" customWidth="1"/>
    <col min="22" max="22" width="11.28515625" style="24" bestFit="1" customWidth="1"/>
    <col min="23" max="23" width="19" style="24" bestFit="1" customWidth="1"/>
    <col min="24" max="24" width="17.5703125" style="24" bestFit="1" customWidth="1"/>
    <col min="25" max="25" width="22.140625" style="24" bestFit="1" customWidth="1"/>
    <col min="26" max="26" width="20.42578125" style="24" bestFit="1" customWidth="1"/>
  </cols>
  <sheetData>
    <row r="1" spans="1:24" x14ac:dyDescent="0.35">
      <c r="B1" s="3" t="s">
        <v>9</v>
      </c>
      <c r="C1" s="3" t="s">
        <v>10</v>
      </c>
      <c r="D1" s="1"/>
      <c r="E1" s="1" t="s">
        <v>11</v>
      </c>
    </row>
    <row r="2" spans="1:24" x14ac:dyDescent="0.35">
      <c r="B2" s="14" t="s">
        <v>7</v>
      </c>
      <c r="C2" s="15"/>
      <c r="D2" s="15"/>
      <c r="E2" s="32" t="s">
        <v>14</v>
      </c>
      <c r="F2" s="32"/>
      <c r="G2" s="32"/>
      <c r="H2" s="32"/>
      <c r="I2" s="32"/>
      <c r="J2" s="32"/>
      <c r="K2" s="32"/>
      <c r="L2" s="13"/>
      <c r="N2" s="32" t="s">
        <v>13</v>
      </c>
      <c r="O2" s="32"/>
      <c r="P2" s="32"/>
      <c r="Q2" s="32"/>
      <c r="R2" s="32"/>
      <c r="S2" s="32"/>
      <c r="X2" s="26"/>
    </row>
    <row r="3" spans="1:24" x14ac:dyDescent="0.35">
      <c r="B3" s="14" t="s">
        <v>5</v>
      </c>
      <c r="C3" s="14" t="s">
        <v>5</v>
      </c>
      <c r="D3" s="14"/>
      <c r="E3" s="19" t="s">
        <v>0</v>
      </c>
      <c r="F3" s="20" t="s">
        <v>23</v>
      </c>
      <c r="G3" s="20" t="s">
        <v>12</v>
      </c>
      <c r="H3" s="13" t="s">
        <v>15</v>
      </c>
      <c r="I3" s="13" t="s">
        <v>19</v>
      </c>
      <c r="J3" s="13" t="s">
        <v>20</v>
      </c>
      <c r="K3" s="13" t="s">
        <v>18</v>
      </c>
      <c r="L3" s="13"/>
      <c r="M3" s="13"/>
      <c r="N3" s="19" t="s">
        <v>0</v>
      </c>
      <c r="O3" s="20" t="s">
        <v>4</v>
      </c>
      <c r="P3" s="20" t="s">
        <v>12</v>
      </c>
      <c r="Q3" s="13" t="s">
        <v>15</v>
      </c>
      <c r="R3" s="13" t="s">
        <v>24</v>
      </c>
      <c r="S3" s="13" t="s">
        <v>25</v>
      </c>
      <c r="T3" s="13" t="s">
        <v>26</v>
      </c>
    </row>
    <row r="4" spans="1:24" x14ac:dyDescent="0.35">
      <c r="B4" s="14" t="s">
        <v>1</v>
      </c>
      <c r="C4" s="14" t="s">
        <v>1</v>
      </c>
      <c r="D4" s="14"/>
      <c r="E4" s="19" t="s">
        <v>1</v>
      </c>
      <c r="F4" s="21">
        <v>0.3</v>
      </c>
      <c r="G4" s="21">
        <v>0.24</v>
      </c>
      <c r="H4" s="5">
        <f>F4*G4</f>
        <v>7.1999999999999995E-2</v>
      </c>
      <c r="I4" s="5">
        <f>G4-$H$9</f>
        <v>0.14699999999999999</v>
      </c>
      <c r="J4" s="5">
        <f>I4*I4</f>
        <v>2.1608999999999996E-2</v>
      </c>
      <c r="K4" s="18">
        <f>J4*F4</f>
        <v>6.4826999999999984E-3</v>
      </c>
      <c r="L4" s="13"/>
      <c r="M4" s="13"/>
      <c r="N4" s="19" t="s">
        <v>1</v>
      </c>
      <c r="O4" s="21">
        <v>0.3</v>
      </c>
      <c r="P4" s="21">
        <v>0.09</v>
      </c>
      <c r="Q4" s="5">
        <f>O4*P4</f>
        <v>2.7E-2</v>
      </c>
      <c r="R4" s="5">
        <f>P4-$Q$9</f>
        <v>3.7999999999999992E-2</v>
      </c>
      <c r="S4" s="5">
        <f>R4*R4</f>
        <v>1.4439999999999993E-3</v>
      </c>
      <c r="T4" s="7">
        <f>S4*O4</f>
        <v>4.331999999999998E-4</v>
      </c>
      <c r="X4" s="29">
        <f>I4*R4*F4</f>
        <v>1.6757999999999996E-3</v>
      </c>
    </row>
    <row r="5" spans="1:24" x14ac:dyDescent="0.35">
      <c r="A5" s="16"/>
      <c r="B5" s="17" t="s">
        <v>2</v>
      </c>
      <c r="C5" s="17" t="s">
        <v>2</v>
      </c>
      <c r="D5" s="17"/>
      <c r="E5" s="22" t="s">
        <v>2</v>
      </c>
      <c r="F5" s="21">
        <v>0.45</v>
      </c>
      <c r="G5" s="21">
        <v>0.08</v>
      </c>
      <c r="H5" s="5">
        <f t="shared" ref="H5:H6" si="0">F5*G5</f>
        <v>3.6000000000000004E-2</v>
      </c>
      <c r="I5" s="5">
        <f t="shared" ref="I5:I6" si="1">G5-$H$9</f>
        <v>-1.2999999999999998E-2</v>
      </c>
      <c r="J5" s="5">
        <f t="shared" ref="J5:J6" si="2">I5*I5</f>
        <v>1.6899999999999993E-4</v>
      </c>
      <c r="K5" s="5">
        <f t="shared" ref="K5:K6" si="3">J5*F5</f>
        <v>7.6049999999999978E-5</v>
      </c>
      <c r="L5" s="13"/>
      <c r="M5" s="13"/>
      <c r="N5" s="19" t="s">
        <v>2</v>
      </c>
      <c r="O5" s="21">
        <v>0.45</v>
      </c>
      <c r="P5" s="21">
        <v>0.05</v>
      </c>
      <c r="Q5" s="5">
        <f t="shared" ref="Q5:Q6" si="4">O5*P5</f>
        <v>2.2500000000000003E-2</v>
      </c>
      <c r="R5" s="5">
        <f t="shared" ref="R5:R6" si="5">P5-$Q$9</f>
        <v>-2.0000000000000018E-3</v>
      </c>
      <c r="S5" s="5">
        <f t="shared" ref="S5:S6" si="6">R5*R5</f>
        <v>4.0000000000000074E-6</v>
      </c>
      <c r="T5" s="7">
        <f t="shared" ref="T5:T6" si="7">S5*O5</f>
        <v>1.8000000000000033E-6</v>
      </c>
      <c r="X5" s="29">
        <f t="shared" ref="X5:X6" si="8">I5*R5*F5</f>
        <v>1.1700000000000008E-5</v>
      </c>
    </row>
    <row r="6" spans="1:24" x14ac:dyDescent="0.35">
      <c r="B6" s="14" t="s">
        <v>3</v>
      </c>
      <c r="C6" s="14" t="s">
        <v>3</v>
      </c>
      <c r="D6" s="14"/>
      <c r="E6" s="19" t="s">
        <v>3</v>
      </c>
      <c r="F6" s="21">
        <v>0.25</v>
      </c>
      <c r="G6" s="21">
        <v>-0.06</v>
      </c>
      <c r="H6" s="5">
        <f t="shared" si="0"/>
        <v>-1.4999999999999999E-2</v>
      </c>
      <c r="I6" s="5">
        <f t="shared" si="1"/>
        <v>-0.153</v>
      </c>
      <c r="J6" s="5">
        <f t="shared" si="2"/>
        <v>2.3408999999999999E-2</v>
      </c>
      <c r="K6" s="5">
        <f t="shared" si="3"/>
        <v>5.8522499999999998E-3</v>
      </c>
      <c r="L6" s="13"/>
      <c r="M6" s="13"/>
      <c r="N6" s="19" t="s">
        <v>3</v>
      </c>
      <c r="O6" s="21">
        <v>0.25</v>
      </c>
      <c r="P6" s="21">
        <v>0.01</v>
      </c>
      <c r="Q6" s="5">
        <f t="shared" si="4"/>
        <v>2.5000000000000001E-3</v>
      </c>
      <c r="R6" s="5">
        <f t="shared" si="5"/>
        <v>-4.2000000000000003E-2</v>
      </c>
      <c r="S6" s="5">
        <f t="shared" si="6"/>
        <v>1.7640000000000002E-3</v>
      </c>
      <c r="T6" s="7">
        <f t="shared" si="7"/>
        <v>4.4100000000000004E-4</v>
      </c>
      <c r="X6" s="29">
        <f t="shared" si="8"/>
        <v>1.6065000000000001E-3</v>
      </c>
    </row>
    <row r="7" spans="1:24" x14ac:dyDescent="0.35">
      <c r="B7" s="14" t="s">
        <v>6</v>
      </c>
      <c r="C7" s="14" t="s">
        <v>6</v>
      </c>
      <c r="D7" s="14"/>
      <c r="E7" s="10"/>
      <c r="F7" s="21">
        <f>SUM(F4:F6)</f>
        <v>1</v>
      </c>
      <c r="G7" s="20"/>
      <c r="H7" s="13"/>
      <c r="I7" s="13"/>
      <c r="J7" s="13"/>
      <c r="K7" s="13"/>
      <c r="L7" s="13"/>
      <c r="M7" s="13"/>
      <c r="N7" s="19"/>
      <c r="O7" s="21">
        <f>SUM(O4:O6)</f>
        <v>1</v>
      </c>
      <c r="P7" s="20"/>
      <c r="Q7" s="13"/>
      <c r="R7" s="13"/>
      <c r="S7" s="13"/>
      <c r="W7" s="26" t="s">
        <v>39</v>
      </c>
      <c r="X7" s="29">
        <f>SUM(X4:X6)</f>
        <v>3.2939999999999996E-3</v>
      </c>
    </row>
    <row r="8" spans="1:24" x14ac:dyDescent="0.35">
      <c r="B8" s="14" t="s">
        <v>8</v>
      </c>
      <c r="C8" s="15"/>
      <c r="D8" s="15"/>
      <c r="W8" s="26"/>
    </row>
    <row r="9" spans="1:24" x14ac:dyDescent="0.35">
      <c r="G9" s="4" t="s">
        <v>16</v>
      </c>
      <c r="H9" s="5">
        <f>SUM(H4:H6)</f>
        <v>9.2999999999999999E-2</v>
      </c>
      <c r="I9" s="6"/>
      <c r="J9" s="8" t="s">
        <v>21</v>
      </c>
      <c r="K9" s="9">
        <f>SUM(K4:K6)</f>
        <v>1.2410999999999998E-2</v>
      </c>
      <c r="P9" s="4" t="s">
        <v>17</v>
      </c>
      <c r="Q9" s="6">
        <f>SUM(Q4:Q6)</f>
        <v>5.2000000000000005E-2</v>
      </c>
      <c r="S9" s="8" t="s">
        <v>27</v>
      </c>
      <c r="T9" s="9">
        <f>SUM(T4:T6)</f>
        <v>8.7599999999999983E-4</v>
      </c>
      <c r="W9" s="26" t="s">
        <v>40</v>
      </c>
      <c r="X9" s="30">
        <f>X7/(K17*T17)</f>
        <v>0.99900613191899357</v>
      </c>
    </row>
    <row r="11" spans="1:24" x14ac:dyDescent="0.35">
      <c r="J11" s="8"/>
      <c r="K11" s="8"/>
      <c r="S11" s="8"/>
      <c r="T11" s="8"/>
    </row>
    <row r="17" spans="10:26" x14ac:dyDescent="0.35">
      <c r="J17" s="8" t="s">
        <v>22</v>
      </c>
      <c r="K17" s="9">
        <f>SQRT(K9)</f>
        <v>0.11140466776576284</v>
      </c>
      <c r="S17" s="8" t="s">
        <v>28</v>
      </c>
      <c r="T17" s="9">
        <f>SQRT(T9)</f>
        <v>2.9597297173897481E-2</v>
      </c>
    </row>
    <row r="23" spans="10:26" x14ac:dyDescent="0.35">
      <c r="K23" s="10"/>
      <c r="L23" s="10" t="s">
        <v>31</v>
      </c>
      <c r="M23" s="10" t="s">
        <v>32</v>
      </c>
    </row>
    <row r="24" spans="10:26" x14ac:dyDescent="0.35">
      <c r="K24" s="10" t="s">
        <v>29</v>
      </c>
      <c r="L24" s="11">
        <f>H9</f>
        <v>9.2999999999999999E-2</v>
      </c>
      <c r="M24" s="11">
        <f>K17</f>
        <v>0.11140466776576284</v>
      </c>
    </row>
    <row r="25" spans="10:26" ht="23.25" x14ac:dyDescent="0.35">
      <c r="K25" s="10" t="s">
        <v>30</v>
      </c>
      <c r="L25" s="12">
        <f>Q9</f>
        <v>5.2000000000000005E-2</v>
      </c>
      <c r="M25" s="11">
        <f>T17</f>
        <v>2.9597297173897481E-2</v>
      </c>
      <c r="V25" s="33" t="s">
        <v>38</v>
      </c>
      <c r="W25" s="33"/>
      <c r="X25" s="33"/>
      <c r="Y25" s="33"/>
      <c r="Z25" s="33"/>
    </row>
    <row r="26" spans="10:26" ht="23.25" x14ac:dyDescent="0.35">
      <c r="V26" s="27" t="s">
        <v>33</v>
      </c>
      <c r="W26" s="27" t="s">
        <v>34</v>
      </c>
      <c r="X26" s="27" t="s">
        <v>35</v>
      </c>
      <c r="Y26" s="27" t="s">
        <v>36</v>
      </c>
      <c r="Z26" s="27" t="s">
        <v>37</v>
      </c>
    </row>
    <row r="27" spans="10:26" ht="23.25" x14ac:dyDescent="0.35">
      <c r="V27" s="27">
        <v>1</v>
      </c>
      <c r="W27" s="28">
        <v>1</v>
      </c>
      <c r="X27" s="28">
        <v>0</v>
      </c>
      <c r="Y27" s="25">
        <f>W27*$L$24+X27*$L$25</f>
        <v>9.2999999999999999E-2</v>
      </c>
      <c r="Z27" s="31">
        <f>SQRT(W27*W27*$K$9+X27*X27*$T$9+2*W27*X27*$K$17*$T$17*$X$9)</f>
        <v>0.11140466776576284</v>
      </c>
    </row>
    <row r="28" spans="10:26" ht="23.25" x14ac:dyDescent="0.35">
      <c r="V28" s="27">
        <v>2</v>
      </c>
      <c r="W28" s="28">
        <v>0.99</v>
      </c>
      <c r="X28" s="28">
        <v>0.01</v>
      </c>
      <c r="Y28" s="25">
        <f t="shared" ref="Y28:Y91" si="9">W28*$L$24+X28*$L$25</f>
        <v>9.2590000000000006E-2</v>
      </c>
      <c r="Z28" s="31">
        <f t="shared" ref="Z28:Z91" si="10">SQRT(W28*W28*$K$9+X28*X28*$T$9+2*W28*X28*$K$17*$T$17*$X$9)</f>
        <v>0.11058630068864768</v>
      </c>
    </row>
    <row r="29" spans="10:26" ht="23.25" x14ac:dyDescent="0.35">
      <c r="V29" s="27">
        <v>3</v>
      </c>
      <c r="W29" s="28">
        <v>0.98</v>
      </c>
      <c r="X29" s="28">
        <v>0.02</v>
      </c>
      <c r="Y29" s="25">
        <f t="shared" si="9"/>
        <v>9.2179999999999998E-2</v>
      </c>
      <c r="Z29" s="31">
        <f t="shared" si="10"/>
        <v>0.10976793520878489</v>
      </c>
    </row>
    <row r="30" spans="10:26" ht="23.25" x14ac:dyDescent="0.35">
      <c r="V30" s="27">
        <v>4</v>
      </c>
      <c r="W30" s="28">
        <v>0.97</v>
      </c>
      <c r="X30" s="28">
        <v>0.03</v>
      </c>
      <c r="Y30" s="25">
        <f t="shared" si="9"/>
        <v>9.1770000000000004E-2</v>
      </c>
      <c r="Z30" s="31">
        <f t="shared" si="10"/>
        <v>0.10894957136216736</v>
      </c>
    </row>
    <row r="31" spans="10:26" ht="23.25" x14ac:dyDescent="0.35">
      <c r="V31" s="27">
        <v>5</v>
      </c>
      <c r="W31" s="28">
        <v>0.96</v>
      </c>
      <c r="X31" s="28">
        <v>0.04</v>
      </c>
      <c r="Y31" s="25">
        <f t="shared" si="9"/>
        <v>9.1359999999999997E-2</v>
      </c>
      <c r="Z31" s="31">
        <f t="shared" si="10"/>
        <v>0.10813120918587749</v>
      </c>
    </row>
    <row r="32" spans="10:26" ht="23.25" x14ac:dyDescent="0.35">
      <c r="V32" s="27">
        <v>6</v>
      </c>
      <c r="W32" s="28">
        <v>0.95</v>
      </c>
      <c r="X32" s="28">
        <v>0.05</v>
      </c>
      <c r="Y32" s="25">
        <f t="shared" si="9"/>
        <v>9.0950000000000003E-2</v>
      </c>
      <c r="Z32" s="31">
        <f t="shared" si="10"/>
        <v>0.10731284871812879</v>
      </c>
    </row>
    <row r="33" spans="22:26" ht="23.25" x14ac:dyDescent="0.35">
      <c r="V33" s="27">
        <v>7</v>
      </c>
      <c r="W33" s="28">
        <v>0.94</v>
      </c>
      <c r="X33" s="28">
        <v>0.06</v>
      </c>
      <c r="Y33" s="25">
        <f t="shared" si="9"/>
        <v>9.0539999999999995E-2</v>
      </c>
      <c r="Z33" s="31">
        <f t="shared" si="10"/>
        <v>0.10649448999830929</v>
      </c>
    </row>
    <row r="34" spans="22:26" ht="23.25" x14ac:dyDescent="0.35">
      <c r="V34" s="27">
        <v>8</v>
      </c>
      <c r="W34" s="28">
        <v>0.93</v>
      </c>
      <c r="X34" s="28">
        <v>7.0000000000000007E-2</v>
      </c>
      <c r="Y34" s="25">
        <f t="shared" si="9"/>
        <v>9.0130000000000002E-2</v>
      </c>
      <c r="Z34" s="31">
        <f t="shared" si="10"/>
        <v>0.10567613306702701</v>
      </c>
    </row>
    <row r="35" spans="22:26" ht="23.25" x14ac:dyDescent="0.35">
      <c r="V35" s="27">
        <v>9</v>
      </c>
      <c r="W35" s="28">
        <v>0.92</v>
      </c>
      <c r="X35" s="28">
        <v>0.08</v>
      </c>
      <c r="Y35" s="25">
        <f t="shared" si="9"/>
        <v>8.9719999999999994E-2</v>
      </c>
      <c r="Z35" s="31">
        <f t="shared" si="10"/>
        <v>0.10485777796615756</v>
      </c>
    </row>
    <row r="36" spans="22:26" ht="23.25" x14ac:dyDescent="0.35">
      <c r="V36" s="27">
        <v>10</v>
      </c>
      <c r="W36" s="28">
        <v>0.91</v>
      </c>
      <c r="X36" s="28">
        <v>0.09</v>
      </c>
      <c r="Y36" s="25">
        <f t="shared" si="9"/>
        <v>8.931E-2</v>
      </c>
      <c r="Z36" s="31">
        <f t="shared" si="10"/>
        <v>0.10403942473889405</v>
      </c>
    </row>
    <row r="37" spans="22:26" ht="23.25" x14ac:dyDescent="0.35">
      <c r="V37" s="27">
        <v>11</v>
      </c>
      <c r="W37" s="28">
        <v>0.9</v>
      </c>
      <c r="X37" s="28">
        <v>0.1</v>
      </c>
      <c r="Y37" s="25">
        <f t="shared" si="9"/>
        <v>8.8899999999999993E-2</v>
      </c>
      <c r="Z37" s="31">
        <f t="shared" si="10"/>
        <v>0.10322107342979921</v>
      </c>
    </row>
    <row r="38" spans="22:26" ht="23.25" x14ac:dyDescent="0.35">
      <c r="V38" s="27">
        <v>12</v>
      </c>
      <c r="W38" s="28">
        <v>0.89</v>
      </c>
      <c r="X38" s="28">
        <v>0.11</v>
      </c>
      <c r="Y38" s="25">
        <f t="shared" si="9"/>
        <v>8.8489999999999999E-2</v>
      </c>
      <c r="Z38" s="31">
        <f t="shared" si="10"/>
        <v>0.10240272408486016</v>
      </c>
    </row>
    <row r="39" spans="22:26" ht="23.25" x14ac:dyDescent="0.35">
      <c r="V39" s="27">
        <v>13</v>
      </c>
      <c r="W39" s="28">
        <v>0.88</v>
      </c>
      <c r="X39" s="28">
        <v>0.12</v>
      </c>
      <c r="Y39" s="25">
        <f t="shared" si="9"/>
        <v>8.8079999999999992E-2</v>
      </c>
      <c r="Z39" s="31">
        <f t="shared" si="10"/>
        <v>0.1015843767515458</v>
      </c>
    </row>
    <row r="40" spans="22:26" ht="23.25" x14ac:dyDescent="0.35">
      <c r="V40" s="27">
        <v>14</v>
      </c>
      <c r="W40" s="28">
        <v>0.87</v>
      </c>
      <c r="X40" s="28">
        <v>0.13</v>
      </c>
      <c r="Y40" s="25">
        <f t="shared" si="9"/>
        <v>8.7669999999999998E-2</v>
      </c>
      <c r="Z40" s="31">
        <f t="shared" si="10"/>
        <v>0.10076603147886692</v>
      </c>
    </row>
    <row r="41" spans="22:26" ht="23.25" x14ac:dyDescent="0.35">
      <c r="V41" s="27">
        <v>15</v>
      </c>
      <c r="W41" s="28">
        <v>0.86</v>
      </c>
      <c r="X41" s="28">
        <v>0.14000000000000001</v>
      </c>
      <c r="Y41" s="25">
        <f t="shared" si="9"/>
        <v>8.7260000000000004E-2</v>
      </c>
      <c r="Z41" s="31">
        <f t="shared" si="10"/>
        <v>9.9947688317439318E-2</v>
      </c>
    </row>
    <row r="42" spans="22:26" ht="23.25" x14ac:dyDescent="0.35">
      <c r="V42" s="27">
        <v>16</v>
      </c>
      <c r="W42" s="28">
        <v>0.85</v>
      </c>
      <c r="X42" s="28">
        <v>0.15</v>
      </c>
      <c r="Y42" s="25">
        <f t="shared" si="9"/>
        <v>8.6849999999999997E-2</v>
      </c>
      <c r="Z42" s="31">
        <f t="shared" si="10"/>
        <v>9.9129347319550115E-2</v>
      </c>
    </row>
    <row r="43" spans="22:26" ht="23.25" x14ac:dyDescent="0.35">
      <c r="V43" s="27">
        <v>17</v>
      </c>
      <c r="W43" s="28">
        <v>0.84</v>
      </c>
      <c r="X43" s="28">
        <v>0.16</v>
      </c>
      <c r="Y43" s="25">
        <f t="shared" si="9"/>
        <v>8.6439999999999989E-2</v>
      </c>
      <c r="Z43" s="31">
        <f t="shared" si="10"/>
        <v>9.8311008539227168E-2</v>
      </c>
    </row>
    <row r="44" spans="22:26" ht="23.25" x14ac:dyDescent="0.35">
      <c r="V44" s="27">
        <v>18</v>
      </c>
      <c r="W44" s="28">
        <v>0.83</v>
      </c>
      <c r="X44" s="28">
        <v>0.17</v>
      </c>
      <c r="Y44" s="25">
        <f t="shared" si="9"/>
        <v>8.6029999999999995E-2</v>
      </c>
      <c r="Z44" s="31">
        <f t="shared" si="10"/>
        <v>9.7492672032312239E-2</v>
      </c>
    </row>
    <row r="45" spans="22:26" ht="23.25" x14ac:dyDescent="0.35">
      <c r="V45" s="27">
        <v>19</v>
      </c>
      <c r="W45" s="28">
        <v>0.82</v>
      </c>
      <c r="X45" s="28">
        <v>0.18</v>
      </c>
      <c r="Y45" s="25">
        <f t="shared" si="9"/>
        <v>8.5620000000000002E-2</v>
      </c>
      <c r="Z45" s="31">
        <f t="shared" si="10"/>
        <v>9.6674337856537701E-2</v>
      </c>
    </row>
    <row r="46" spans="22:26" ht="23.25" x14ac:dyDescent="0.35">
      <c r="V46" s="27">
        <v>20</v>
      </c>
      <c r="W46" s="28">
        <v>0.81</v>
      </c>
      <c r="X46" s="28">
        <v>0.19</v>
      </c>
      <c r="Y46" s="25">
        <f t="shared" si="9"/>
        <v>8.5210000000000008E-2</v>
      </c>
      <c r="Z46" s="31">
        <f t="shared" si="10"/>
        <v>9.5856006071607228E-2</v>
      </c>
    </row>
    <row r="47" spans="22:26" ht="23.25" x14ac:dyDescent="0.35">
      <c r="V47" s="27">
        <v>21</v>
      </c>
      <c r="W47" s="28">
        <v>0.8</v>
      </c>
      <c r="X47" s="28">
        <v>0.2</v>
      </c>
      <c r="Y47" s="25">
        <f t="shared" si="9"/>
        <v>8.4800000000000014E-2</v>
      </c>
      <c r="Z47" s="31">
        <f t="shared" si="10"/>
        <v>9.5037676739280624E-2</v>
      </c>
    </row>
    <row r="48" spans="22:26" ht="23.25" x14ac:dyDescent="0.35">
      <c r="V48" s="27">
        <v>22</v>
      </c>
      <c r="W48" s="28">
        <v>0.79</v>
      </c>
      <c r="X48" s="28">
        <v>0.21</v>
      </c>
      <c r="Y48" s="25">
        <f t="shared" si="9"/>
        <v>8.4390000000000007E-2</v>
      </c>
      <c r="Z48" s="31">
        <f t="shared" si="10"/>
        <v>9.4219349923463175E-2</v>
      </c>
    </row>
    <row r="49" spans="22:26" ht="23.25" x14ac:dyDescent="0.35">
      <c r="V49" s="27">
        <v>23</v>
      </c>
      <c r="W49" s="28">
        <v>0.78</v>
      </c>
      <c r="X49" s="28">
        <v>0.22</v>
      </c>
      <c r="Y49" s="25">
        <f t="shared" si="9"/>
        <v>8.3980000000000013E-2</v>
      </c>
      <c r="Z49" s="31">
        <f t="shared" si="10"/>
        <v>9.3401025690299566E-2</v>
      </c>
    </row>
    <row r="50" spans="22:26" ht="23.25" x14ac:dyDescent="0.35">
      <c r="V50" s="27">
        <v>24</v>
      </c>
      <c r="W50" s="28">
        <v>0.77</v>
      </c>
      <c r="X50" s="28">
        <v>0.23</v>
      </c>
      <c r="Y50" s="25">
        <f t="shared" si="9"/>
        <v>8.3570000000000005E-2</v>
      </c>
      <c r="Z50" s="31">
        <f t="shared" si="10"/>
        <v>9.2582704108272823E-2</v>
      </c>
    </row>
    <row r="51" spans="22:26" ht="23.25" x14ac:dyDescent="0.35">
      <c r="V51" s="27">
        <v>25</v>
      </c>
      <c r="W51" s="28">
        <v>0.76</v>
      </c>
      <c r="X51" s="28">
        <v>0.24</v>
      </c>
      <c r="Y51" s="25">
        <f t="shared" si="9"/>
        <v>8.3160000000000012E-2</v>
      </c>
      <c r="Z51" s="31">
        <f t="shared" si="10"/>
        <v>9.1764385248308614E-2</v>
      </c>
    </row>
    <row r="52" spans="22:26" ht="23.25" x14ac:dyDescent="0.35">
      <c r="V52" s="27">
        <v>26</v>
      </c>
      <c r="W52" s="28">
        <v>0.75</v>
      </c>
      <c r="X52" s="28">
        <v>0.25</v>
      </c>
      <c r="Y52" s="25">
        <f t="shared" si="9"/>
        <v>8.2750000000000004E-2</v>
      </c>
      <c r="Z52" s="31">
        <f t="shared" si="10"/>
        <v>9.0946069183885009E-2</v>
      </c>
    </row>
    <row r="53" spans="22:26" ht="23.25" x14ac:dyDescent="0.35">
      <c r="V53" s="27">
        <v>27</v>
      </c>
      <c r="W53" s="28">
        <v>0.74</v>
      </c>
      <c r="X53" s="28">
        <v>0.26</v>
      </c>
      <c r="Y53" s="25">
        <f t="shared" si="9"/>
        <v>8.2339999999999997E-2</v>
      </c>
      <c r="Z53" s="31">
        <f t="shared" si="10"/>
        <v>9.0127755991148459E-2</v>
      </c>
    </row>
    <row r="54" spans="22:26" ht="23.25" x14ac:dyDescent="0.35">
      <c r="V54" s="27">
        <v>28</v>
      </c>
      <c r="W54" s="28">
        <v>0.73</v>
      </c>
      <c r="X54" s="28">
        <v>0.27</v>
      </c>
      <c r="Y54" s="25">
        <f t="shared" si="9"/>
        <v>8.1929999999999989E-2</v>
      </c>
      <c r="Z54" s="31">
        <f t="shared" si="10"/>
        <v>8.9309445749035959E-2</v>
      </c>
    </row>
    <row r="55" spans="22:26" ht="23.25" x14ac:dyDescent="0.35">
      <c r="V55" s="27">
        <v>29</v>
      </c>
      <c r="W55" s="28">
        <v>0.72</v>
      </c>
      <c r="X55" s="28">
        <v>0.28000000000000003</v>
      </c>
      <c r="Y55" s="25">
        <f t="shared" si="9"/>
        <v>8.1519999999999995E-2</v>
      </c>
      <c r="Z55" s="31">
        <f t="shared" si="10"/>
        <v>8.8491138539404032E-2</v>
      </c>
    </row>
    <row r="56" spans="22:26" ht="23.25" x14ac:dyDescent="0.35">
      <c r="V56" s="27">
        <v>30</v>
      </c>
      <c r="W56" s="28">
        <v>0.71</v>
      </c>
      <c r="X56" s="28">
        <v>0.28999999999999998</v>
      </c>
      <c r="Y56" s="25">
        <f t="shared" si="9"/>
        <v>8.1109999999999988E-2</v>
      </c>
      <c r="Z56" s="31">
        <f t="shared" si="10"/>
        <v>8.7672834447164991E-2</v>
      </c>
    </row>
    <row r="57" spans="22:26" ht="23.25" x14ac:dyDescent="0.35">
      <c r="V57" s="27">
        <v>31</v>
      </c>
      <c r="W57" s="28">
        <v>0.7</v>
      </c>
      <c r="X57" s="28">
        <v>0.3</v>
      </c>
      <c r="Y57" s="25">
        <f t="shared" si="9"/>
        <v>8.0699999999999994E-2</v>
      </c>
      <c r="Z57" s="31">
        <f t="shared" si="10"/>
        <v>8.6854533560430783E-2</v>
      </c>
    </row>
    <row r="58" spans="22:26" ht="23.25" x14ac:dyDescent="0.35">
      <c r="V58" s="27">
        <v>32</v>
      </c>
      <c r="W58" s="28">
        <v>0.69</v>
      </c>
      <c r="X58" s="28">
        <v>0.31</v>
      </c>
      <c r="Y58" s="25">
        <f t="shared" si="9"/>
        <v>8.029E-2</v>
      </c>
      <c r="Z58" s="31">
        <f t="shared" si="10"/>
        <v>8.6036235970665273E-2</v>
      </c>
    </row>
    <row r="59" spans="22:26" ht="23.25" x14ac:dyDescent="0.35">
      <c r="V59" s="27">
        <v>33</v>
      </c>
      <c r="W59" s="28">
        <v>0.68</v>
      </c>
      <c r="X59" s="28">
        <v>0.32</v>
      </c>
      <c r="Y59" s="25">
        <f t="shared" si="9"/>
        <v>7.9880000000000007E-2</v>
      </c>
      <c r="Z59" s="31">
        <f t="shared" si="10"/>
        <v>8.5217941772845002E-2</v>
      </c>
    </row>
    <row r="60" spans="22:26" ht="23.25" x14ac:dyDescent="0.35">
      <c r="V60" s="27">
        <v>34</v>
      </c>
      <c r="W60" s="28">
        <v>0.67</v>
      </c>
      <c r="X60" s="28">
        <v>0.33</v>
      </c>
      <c r="Y60" s="25">
        <f t="shared" si="9"/>
        <v>7.9470000000000013E-2</v>
      </c>
      <c r="Z60" s="31">
        <f t="shared" si="10"/>
        <v>8.4399651065629411E-2</v>
      </c>
    </row>
    <row r="61" spans="22:26" ht="23.25" x14ac:dyDescent="0.35">
      <c r="V61" s="27">
        <v>35</v>
      </c>
      <c r="W61" s="28">
        <v>0.66</v>
      </c>
      <c r="X61" s="28">
        <v>0.34</v>
      </c>
      <c r="Y61" s="25">
        <f t="shared" si="9"/>
        <v>7.9060000000000005E-2</v>
      </c>
      <c r="Z61" s="31">
        <f t="shared" si="10"/>
        <v>8.3581363951541254E-2</v>
      </c>
    </row>
    <row r="62" spans="22:26" ht="23.25" x14ac:dyDescent="0.35">
      <c r="V62" s="27">
        <v>36</v>
      </c>
      <c r="W62" s="28">
        <v>0.65</v>
      </c>
      <c r="X62" s="28">
        <v>0.35</v>
      </c>
      <c r="Y62" s="25">
        <f t="shared" si="9"/>
        <v>7.8649999999999998E-2</v>
      </c>
      <c r="Z62" s="31">
        <f t="shared" si="10"/>
        <v>8.2763080537157391E-2</v>
      </c>
    </row>
    <row r="63" spans="22:26" ht="23.25" x14ac:dyDescent="0.35">
      <c r="V63" s="27">
        <v>37</v>
      </c>
      <c r="W63" s="28">
        <v>0.64</v>
      </c>
      <c r="X63" s="28">
        <v>0.36</v>
      </c>
      <c r="Y63" s="25">
        <f t="shared" si="9"/>
        <v>7.8240000000000004E-2</v>
      </c>
      <c r="Z63" s="31">
        <f t="shared" si="10"/>
        <v>8.194480093331119E-2</v>
      </c>
    </row>
    <row r="64" spans="22:26" ht="23.25" x14ac:dyDescent="0.35">
      <c r="V64" s="27">
        <v>38</v>
      </c>
      <c r="W64" s="28">
        <v>0.63</v>
      </c>
      <c r="X64" s="28">
        <v>0.37</v>
      </c>
      <c r="Y64" s="25">
        <f t="shared" si="9"/>
        <v>7.783000000000001E-2</v>
      </c>
      <c r="Z64" s="31">
        <f t="shared" si="10"/>
        <v>8.1126525255307211E-2</v>
      </c>
    </row>
    <row r="65" spans="22:26" ht="23.25" x14ac:dyDescent="0.35">
      <c r="V65" s="27">
        <v>39</v>
      </c>
      <c r="W65" s="28">
        <v>0.62</v>
      </c>
      <c r="X65" s="28">
        <v>0.38</v>
      </c>
      <c r="Y65" s="25">
        <f t="shared" si="9"/>
        <v>7.7420000000000003E-2</v>
      </c>
      <c r="Z65" s="31">
        <f t="shared" si="10"/>
        <v>8.0308253623148848E-2</v>
      </c>
    </row>
    <row r="66" spans="22:26" ht="23.25" x14ac:dyDescent="0.35">
      <c r="V66" s="27">
        <v>40</v>
      </c>
      <c r="W66" s="28">
        <v>0.61</v>
      </c>
      <c r="X66" s="28">
        <v>0.39</v>
      </c>
      <c r="Y66" s="25">
        <f t="shared" si="9"/>
        <v>7.7009999999999995E-2</v>
      </c>
      <c r="Z66" s="31">
        <f t="shared" si="10"/>
        <v>7.9489986161780143E-2</v>
      </c>
    </row>
    <row r="67" spans="22:26" ht="23.25" x14ac:dyDescent="0.35">
      <c r="V67" s="27">
        <v>41</v>
      </c>
      <c r="W67" s="28">
        <v>0.6</v>
      </c>
      <c r="X67" s="28">
        <v>0.4</v>
      </c>
      <c r="Y67" s="25">
        <f t="shared" si="9"/>
        <v>7.6600000000000001E-2</v>
      </c>
      <c r="Z67" s="31">
        <f t="shared" si="10"/>
        <v>7.867172300134273E-2</v>
      </c>
    </row>
    <row r="68" spans="22:26" ht="23.25" x14ac:dyDescent="0.35">
      <c r="V68" s="27">
        <v>42</v>
      </c>
      <c r="W68" s="28">
        <v>0.59</v>
      </c>
      <c r="X68" s="28">
        <v>0.41</v>
      </c>
      <c r="Y68" s="25">
        <f t="shared" si="9"/>
        <v>7.6189999999999994E-2</v>
      </c>
      <c r="Z68" s="31">
        <f t="shared" si="10"/>
        <v>7.7853464277448811E-2</v>
      </c>
    </row>
    <row r="69" spans="22:26" ht="23.25" x14ac:dyDescent="0.35">
      <c r="V69" s="27">
        <v>43</v>
      </c>
      <c r="W69" s="28">
        <v>0.57999999999999996</v>
      </c>
      <c r="X69" s="28">
        <v>0.42</v>
      </c>
      <c r="Y69" s="25">
        <f t="shared" si="9"/>
        <v>7.578E-2</v>
      </c>
      <c r="Z69" s="31">
        <f t="shared" si="10"/>
        <v>7.7035210131471688E-2</v>
      </c>
    </row>
    <row r="70" spans="22:26" ht="23.25" x14ac:dyDescent="0.35">
      <c r="V70" s="27">
        <v>44</v>
      </c>
      <c r="W70" s="28">
        <v>0.56999999999999995</v>
      </c>
      <c r="X70" s="28">
        <v>0.43</v>
      </c>
      <c r="Y70" s="25">
        <f t="shared" si="9"/>
        <v>7.5369999999999993E-2</v>
      </c>
      <c r="Z70" s="31">
        <f t="shared" si="10"/>
        <v>7.6216960710854889E-2</v>
      </c>
    </row>
    <row r="71" spans="22:26" ht="23.25" x14ac:dyDescent="0.35">
      <c r="V71" s="27">
        <v>45</v>
      </c>
      <c r="W71" s="28">
        <v>0.56000000000000005</v>
      </c>
      <c r="X71" s="28">
        <v>0.44</v>
      </c>
      <c r="Y71" s="25">
        <f t="shared" si="9"/>
        <v>7.4959999999999999E-2</v>
      </c>
      <c r="Z71" s="31">
        <f t="shared" si="10"/>
        <v>7.5398716169441507E-2</v>
      </c>
    </row>
    <row r="72" spans="22:26" ht="23.25" x14ac:dyDescent="0.35">
      <c r="V72" s="27">
        <v>46</v>
      </c>
      <c r="W72" s="28">
        <v>0.55000000000000004</v>
      </c>
      <c r="X72" s="28">
        <v>0.45</v>
      </c>
      <c r="Y72" s="25">
        <f t="shared" si="9"/>
        <v>7.4550000000000005E-2</v>
      </c>
      <c r="Z72" s="31">
        <f t="shared" si="10"/>
        <v>7.4580476667825066E-2</v>
      </c>
    </row>
    <row r="73" spans="22:26" ht="23.25" x14ac:dyDescent="0.35">
      <c r="V73" s="27">
        <v>47</v>
      </c>
      <c r="W73" s="28">
        <v>0.54</v>
      </c>
      <c r="X73" s="28">
        <v>0.46</v>
      </c>
      <c r="Y73" s="25">
        <f t="shared" si="9"/>
        <v>7.4140000000000011E-2</v>
      </c>
      <c r="Z73" s="31">
        <f t="shared" si="10"/>
        <v>7.3762242373723974E-2</v>
      </c>
    </row>
    <row r="74" spans="22:26" ht="23.25" x14ac:dyDescent="0.35">
      <c r="V74" s="27">
        <v>48</v>
      </c>
      <c r="W74" s="28">
        <v>0.53</v>
      </c>
      <c r="X74" s="28">
        <v>0.47</v>
      </c>
      <c r="Y74" s="25">
        <f t="shared" si="9"/>
        <v>7.3730000000000004E-2</v>
      </c>
      <c r="Z74" s="31">
        <f t="shared" si="10"/>
        <v>7.2944013462380858E-2</v>
      </c>
    </row>
    <row r="75" spans="22:26" ht="23.25" x14ac:dyDescent="0.35">
      <c r="V75" s="27">
        <v>49</v>
      </c>
      <c r="W75" s="28">
        <v>0.52</v>
      </c>
      <c r="X75" s="28">
        <v>0.48</v>
      </c>
      <c r="Y75" s="25">
        <f t="shared" si="9"/>
        <v>7.3319999999999996E-2</v>
      </c>
      <c r="Z75" s="31">
        <f t="shared" si="10"/>
        <v>7.2125790116989358E-2</v>
      </c>
    </row>
    <row r="76" spans="22:26" ht="23.25" x14ac:dyDescent="0.35">
      <c r="V76" s="27">
        <v>50</v>
      </c>
      <c r="W76" s="28">
        <v>0.51</v>
      </c>
      <c r="X76" s="28">
        <v>0.49</v>
      </c>
      <c r="Y76" s="25">
        <f t="shared" si="9"/>
        <v>7.2910000000000003E-2</v>
      </c>
      <c r="Z76" s="31">
        <f t="shared" si="10"/>
        <v>7.1307572529150084E-2</v>
      </c>
    </row>
    <row r="77" spans="22:26" ht="23.25" x14ac:dyDescent="0.35">
      <c r="V77" s="27">
        <v>51</v>
      </c>
      <c r="W77" s="28">
        <v>0.5</v>
      </c>
      <c r="X77" s="28">
        <v>0.5</v>
      </c>
      <c r="Y77" s="25">
        <f t="shared" si="9"/>
        <v>7.2500000000000009E-2</v>
      </c>
      <c r="Z77" s="31">
        <f t="shared" si="10"/>
        <v>7.0489360899358422E-2</v>
      </c>
    </row>
    <row r="78" spans="22:26" ht="23.25" x14ac:dyDescent="0.35">
      <c r="V78" s="27">
        <v>52</v>
      </c>
      <c r="W78" s="28">
        <v>0.49</v>
      </c>
      <c r="X78" s="28">
        <v>0.51</v>
      </c>
      <c r="Y78" s="25">
        <f t="shared" si="9"/>
        <v>7.2090000000000001E-2</v>
      </c>
      <c r="Z78" s="31">
        <f t="shared" si="10"/>
        <v>6.9671155437526652E-2</v>
      </c>
    </row>
    <row r="79" spans="22:26" ht="23.25" x14ac:dyDescent="0.35">
      <c r="V79" s="27">
        <v>53</v>
      </c>
      <c r="W79" s="28">
        <v>0.48</v>
      </c>
      <c r="X79" s="28">
        <v>0.52</v>
      </c>
      <c r="Y79" s="25">
        <f t="shared" si="9"/>
        <v>7.1680000000000008E-2</v>
      </c>
      <c r="Z79" s="31">
        <f t="shared" si="10"/>
        <v>6.8852956363543313E-2</v>
      </c>
    </row>
    <row r="80" spans="22:26" ht="23.25" x14ac:dyDescent="0.35">
      <c r="V80" s="27">
        <v>54</v>
      </c>
      <c r="W80" s="28">
        <v>0.47</v>
      </c>
      <c r="X80" s="28">
        <v>0.53</v>
      </c>
      <c r="Y80" s="25">
        <f t="shared" si="9"/>
        <v>7.127E-2</v>
      </c>
      <c r="Z80" s="31">
        <f t="shared" si="10"/>
        <v>6.8034763907872858E-2</v>
      </c>
    </row>
    <row r="81" spans="22:26" ht="23.25" x14ac:dyDescent="0.35">
      <c r="V81" s="27">
        <v>55</v>
      </c>
      <c r="W81" s="28">
        <v>0.46</v>
      </c>
      <c r="X81" s="28">
        <v>0.54</v>
      </c>
      <c r="Y81" s="25">
        <f t="shared" si="9"/>
        <v>7.0860000000000006E-2</v>
      </c>
      <c r="Z81" s="31">
        <f t="shared" si="10"/>
        <v>6.7216578312199141E-2</v>
      </c>
    </row>
    <row r="82" spans="22:26" ht="23.25" x14ac:dyDescent="0.35">
      <c r="V82" s="27">
        <v>56</v>
      </c>
      <c r="W82" s="28">
        <v>0.45</v>
      </c>
      <c r="X82" s="28">
        <v>0.55000000000000004</v>
      </c>
      <c r="Y82" s="25">
        <f t="shared" si="9"/>
        <v>7.0449999999999999E-2</v>
      </c>
      <c r="Z82" s="31">
        <f t="shared" si="10"/>
        <v>6.6398399830116389E-2</v>
      </c>
    </row>
    <row r="83" spans="22:26" ht="23.25" x14ac:dyDescent="0.35">
      <c r="V83" s="27">
        <v>57</v>
      </c>
      <c r="W83" s="28">
        <v>0.44</v>
      </c>
      <c r="X83" s="28">
        <v>0.56000000000000005</v>
      </c>
      <c r="Y83" s="25">
        <f t="shared" si="9"/>
        <v>7.0040000000000005E-2</v>
      </c>
      <c r="Z83" s="31">
        <f t="shared" si="10"/>
        <v>6.5580228727871934E-2</v>
      </c>
    </row>
    <row r="84" spans="22:26" ht="23.25" x14ac:dyDescent="0.35">
      <c r="V84" s="27">
        <v>58</v>
      </c>
      <c r="W84" s="28">
        <v>0.42999999999999899</v>
      </c>
      <c r="X84" s="28">
        <v>0.56999999999999995</v>
      </c>
      <c r="Y84" s="25">
        <f t="shared" si="9"/>
        <v>6.9629999999999914E-2</v>
      </c>
      <c r="Z84" s="31">
        <f t="shared" si="10"/>
        <v>6.476206528516508E-2</v>
      </c>
    </row>
    <row r="85" spans="22:26" ht="23.25" x14ac:dyDescent="0.35">
      <c r="V85" s="27">
        <v>59</v>
      </c>
      <c r="W85" s="28">
        <v>0.41999999999999899</v>
      </c>
      <c r="X85" s="28">
        <v>0.57999999999999996</v>
      </c>
      <c r="Y85" s="25">
        <f t="shared" si="9"/>
        <v>6.9219999999999907E-2</v>
      </c>
      <c r="Z85" s="31">
        <f t="shared" si="10"/>
        <v>6.3943909796007822E-2</v>
      </c>
    </row>
    <row r="86" spans="22:26" ht="23.25" x14ac:dyDescent="0.35">
      <c r="V86" s="27">
        <v>60</v>
      </c>
      <c r="W86" s="28">
        <v>0.40999999999999898</v>
      </c>
      <c r="X86" s="28">
        <v>0.59</v>
      </c>
      <c r="Y86" s="25">
        <f t="shared" si="9"/>
        <v>6.8809999999999913E-2</v>
      </c>
      <c r="Z86" s="31">
        <f t="shared" si="10"/>
        <v>6.3125762569651273E-2</v>
      </c>
    </row>
    <row r="87" spans="22:26" ht="23.25" x14ac:dyDescent="0.35">
      <c r="V87" s="27">
        <v>61</v>
      </c>
      <c r="W87" s="28">
        <v>0.39999999999999902</v>
      </c>
      <c r="X87" s="28">
        <v>0.6</v>
      </c>
      <c r="Y87" s="25">
        <f t="shared" si="9"/>
        <v>6.8399999999999905E-2</v>
      </c>
      <c r="Z87" s="31">
        <f t="shared" si="10"/>
        <v>6.2307623931586301E-2</v>
      </c>
    </row>
    <row r="88" spans="22:26" ht="23.25" x14ac:dyDescent="0.35">
      <c r="V88" s="27">
        <v>62</v>
      </c>
      <c r="W88" s="28">
        <v>0.38999999999999901</v>
      </c>
      <c r="X88" s="28">
        <v>0.61</v>
      </c>
      <c r="Y88" s="25">
        <f t="shared" si="9"/>
        <v>6.7989999999999912E-2</v>
      </c>
      <c r="Z88" s="31">
        <f t="shared" si="10"/>
        <v>6.1489494224623326E-2</v>
      </c>
    </row>
    <row r="89" spans="22:26" ht="23.25" x14ac:dyDescent="0.35">
      <c r="V89" s="27">
        <v>63</v>
      </c>
      <c r="W89" s="28">
        <v>0.37999999999999901</v>
      </c>
      <c r="X89" s="28">
        <v>0.62</v>
      </c>
      <c r="Y89" s="25">
        <f t="shared" si="9"/>
        <v>6.7579999999999918E-2</v>
      </c>
      <c r="Z89" s="31">
        <f t="shared" si="10"/>
        <v>6.0671373810059603E-2</v>
      </c>
    </row>
    <row r="90" spans="22:26" ht="23.25" x14ac:dyDescent="0.35">
      <c r="V90" s="27">
        <v>64</v>
      </c>
      <c r="W90" s="28">
        <v>0.369999999999999</v>
      </c>
      <c r="X90" s="28">
        <v>0.63</v>
      </c>
      <c r="Y90" s="25">
        <f t="shared" si="9"/>
        <v>6.716999999999991E-2</v>
      </c>
      <c r="Z90" s="31">
        <f t="shared" si="10"/>
        <v>5.9853263068942078E-2</v>
      </c>
    </row>
    <row r="91" spans="22:26" ht="23.25" x14ac:dyDescent="0.35">
      <c r="V91" s="27">
        <v>65</v>
      </c>
      <c r="W91" s="28">
        <v>0.35999999999999899</v>
      </c>
      <c r="X91" s="28">
        <v>0.64</v>
      </c>
      <c r="Y91" s="25">
        <f t="shared" si="9"/>
        <v>6.6759999999999903E-2</v>
      </c>
      <c r="Z91" s="31">
        <f t="shared" si="10"/>
        <v>5.9035162403435343E-2</v>
      </c>
    </row>
    <row r="92" spans="22:26" ht="23.25" x14ac:dyDescent="0.35">
      <c r="V92" s="27">
        <v>66</v>
      </c>
      <c r="W92" s="28">
        <v>0.34999999999999898</v>
      </c>
      <c r="X92" s="28">
        <v>0.65</v>
      </c>
      <c r="Y92" s="25">
        <f t="shared" ref="Y92:Y127" si="11">W92*$L$24+X92*$L$25</f>
        <v>6.6349999999999909E-2</v>
      </c>
      <c r="Z92" s="31">
        <f t="shared" ref="Z92:Z127" si="12">SQRT(W92*W92*$K$9+X92*X92*$T$9+2*W92*X92*$K$17*$T$17*$X$9)</f>
        <v>5.821707223830469E-2</v>
      </c>
    </row>
    <row r="93" spans="22:26" ht="23.25" x14ac:dyDescent="0.35">
      <c r="V93" s="27">
        <v>67</v>
      </c>
      <c r="W93" s="28">
        <v>0.33999999999999903</v>
      </c>
      <c r="X93" s="28">
        <v>0.66</v>
      </c>
      <c r="Y93" s="25">
        <f t="shared" si="11"/>
        <v>6.5939999999999915E-2</v>
      </c>
      <c r="Z93" s="31">
        <f t="shared" si="12"/>
        <v>5.739899302252599E-2</v>
      </c>
    </row>
    <row r="94" spans="22:26" ht="23.25" x14ac:dyDescent="0.35">
      <c r="V94" s="27">
        <v>68</v>
      </c>
      <c r="W94" s="28">
        <v>0.32999999999999902</v>
      </c>
      <c r="X94" s="28">
        <v>0.67</v>
      </c>
      <c r="Y94" s="25">
        <f t="shared" si="11"/>
        <v>6.5529999999999908E-2</v>
      </c>
      <c r="Z94" s="31">
        <f t="shared" si="12"/>
        <v>5.6580925231035126E-2</v>
      </c>
    </row>
    <row r="95" spans="22:26" ht="23.25" x14ac:dyDescent="0.35">
      <c r="V95" s="27">
        <v>69</v>
      </c>
      <c r="W95" s="28">
        <v>0.31999999999999901</v>
      </c>
      <c r="X95" s="28">
        <v>0.68</v>
      </c>
      <c r="Y95" s="25">
        <f t="shared" si="11"/>
        <v>6.5119999999999914E-2</v>
      </c>
      <c r="Z95" s="31">
        <f t="shared" si="12"/>
        <v>5.5762869366631301E-2</v>
      </c>
    </row>
    <row r="96" spans="22:26" ht="23.25" x14ac:dyDescent="0.35">
      <c r="V96" s="27">
        <v>70</v>
      </c>
      <c r="W96" s="28">
        <v>0.309999999999999</v>
      </c>
      <c r="X96" s="28">
        <v>0.69</v>
      </c>
      <c r="Y96" s="25">
        <f t="shared" si="11"/>
        <v>6.4709999999999906E-2</v>
      </c>
      <c r="Z96" s="31">
        <f t="shared" si="12"/>
        <v>5.4944825962050213E-2</v>
      </c>
    </row>
    <row r="97" spans="22:26" ht="23.25" x14ac:dyDescent="0.35">
      <c r="V97" s="27">
        <v>71</v>
      </c>
      <c r="W97" s="28">
        <v>0.29999999999999899</v>
      </c>
      <c r="X97" s="28">
        <v>0.7</v>
      </c>
      <c r="Y97" s="25">
        <f t="shared" si="11"/>
        <v>6.4299999999999913E-2</v>
      </c>
      <c r="Z97" s="31">
        <f t="shared" si="12"/>
        <v>5.4126795582225141E-2</v>
      </c>
    </row>
    <row r="98" spans="22:26" ht="23.25" x14ac:dyDescent="0.35">
      <c r="V98" s="27">
        <v>72</v>
      </c>
      <c r="W98" s="28">
        <v>0.28999999999999898</v>
      </c>
      <c r="X98" s="28">
        <v>0.71</v>
      </c>
      <c r="Y98" s="25">
        <f t="shared" si="11"/>
        <v>6.3889999999999905E-2</v>
      </c>
      <c r="Z98" s="31">
        <f t="shared" si="12"/>
        <v>5.3308778826755984E-2</v>
      </c>
    </row>
    <row r="99" spans="22:26" ht="23.25" x14ac:dyDescent="0.35">
      <c r="V99" s="27">
        <v>73</v>
      </c>
      <c r="W99" s="28">
        <v>0.27999999999999903</v>
      </c>
      <c r="X99" s="28">
        <v>0.72</v>
      </c>
      <c r="Y99" s="25">
        <f t="shared" si="11"/>
        <v>6.3479999999999911E-2</v>
      </c>
      <c r="Z99" s="31">
        <f t="shared" si="12"/>
        <v>5.2490776332609027E-2</v>
      </c>
    </row>
    <row r="100" spans="22:26" ht="23.25" x14ac:dyDescent="0.35">
      <c r="V100" s="27">
        <v>74</v>
      </c>
      <c r="W100" s="28">
        <v>0.26999999999999902</v>
      </c>
      <c r="X100" s="28">
        <v>0.73</v>
      </c>
      <c r="Y100" s="25">
        <f t="shared" si="11"/>
        <v>6.3069999999999904E-2</v>
      </c>
      <c r="Z100" s="31">
        <f t="shared" si="12"/>
        <v>5.1672788777072876E-2</v>
      </c>
    </row>
    <row r="101" spans="22:26" ht="23.25" x14ac:dyDescent="0.35">
      <c r="V101" s="27">
        <v>75</v>
      </c>
      <c r="W101" s="28">
        <v>0.25999999999999901</v>
      </c>
      <c r="X101" s="28">
        <v>0.74</v>
      </c>
      <c r="Y101" s="25">
        <f t="shared" si="11"/>
        <v>6.265999999999991E-2</v>
      </c>
      <c r="Z101" s="31">
        <f t="shared" si="12"/>
        <v>5.0854816880999465E-2</v>
      </c>
    </row>
    <row r="102" spans="22:26" ht="23.25" x14ac:dyDescent="0.35">
      <c r="V102" s="27">
        <v>76</v>
      </c>
      <c r="W102" s="28">
        <v>0.249999999999999</v>
      </c>
      <c r="X102" s="28">
        <v>0.75</v>
      </c>
      <c r="Y102" s="25">
        <f t="shared" si="11"/>
        <v>6.2249999999999917E-2</v>
      </c>
      <c r="Z102" s="31">
        <f t="shared" si="12"/>
        <v>5.0036861412362667E-2</v>
      </c>
    </row>
    <row r="103" spans="22:26" ht="23.25" x14ac:dyDescent="0.35">
      <c r="V103" s="27">
        <v>77</v>
      </c>
      <c r="W103" s="28">
        <v>0.23999999999999899</v>
      </c>
      <c r="X103" s="28">
        <v>0.76</v>
      </c>
      <c r="Y103" s="25">
        <f t="shared" si="11"/>
        <v>6.1839999999999909E-2</v>
      </c>
      <c r="Z103" s="31">
        <f t="shared" si="12"/>
        <v>4.9218923190171363E-2</v>
      </c>
    </row>
    <row r="104" spans="22:26" ht="23.25" x14ac:dyDescent="0.35">
      <c r="V104" s="27">
        <v>78</v>
      </c>
      <c r="W104" s="28">
        <v>0.22999999999999901</v>
      </c>
      <c r="X104" s="28">
        <v>0.77</v>
      </c>
      <c r="Y104" s="25">
        <f t="shared" si="11"/>
        <v>6.1429999999999915E-2</v>
      </c>
      <c r="Z104" s="31">
        <f t="shared" si="12"/>
        <v>4.8401003088778947E-2</v>
      </c>
    </row>
    <row r="105" spans="22:26" ht="23.25" x14ac:dyDescent="0.35">
      <c r="V105" s="27">
        <v>79</v>
      </c>
      <c r="W105" s="28">
        <v>0.219999999999999</v>
      </c>
      <c r="X105" s="28">
        <v>0.78</v>
      </c>
      <c r="Y105" s="25">
        <f t="shared" si="11"/>
        <v>6.1019999999999908E-2</v>
      </c>
      <c r="Z105" s="31">
        <f t="shared" si="12"/>
        <v>4.7583102042636827E-2</v>
      </c>
    </row>
    <row r="106" spans="22:26" ht="23.25" x14ac:dyDescent="0.35">
      <c r="V106" s="27">
        <v>80</v>
      </c>
      <c r="W106" s="28">
        <v>0.20999999999999899</v>
      </c>
      <c r="X106" s="28">
        <v>0.79</v>
      </c>
      <c r="Y106" s="25">
        <f t="shared" si="11"/>
        <v>6.0609999999999914E-2</v>
      </c>
      <c r="Z106" s="31">
        <f t="shared" si="12"/>
        <v>4.6765221051546298E-2</v>
      </c>
    </row>
    <row r="107" spans="22:26" ht="23.25" x14ac:dyDescent="0.35">
      <c r="V107" s="27">
        <v>81</v>
      </c>
      <c r="W107" s="28">
        <v>0.19999999999999901</v>
      </c>
      <c r="X107" s="28">
        <v>0.8</v>
      </c>
      <c r="Y107" s="25">
        <f t="shared" si="11"/>
        <v>6.0199999999999913E-2</v>
      </c>
      <c r="Z107" s="31">
        <f t="shared" si="12"/>
        <v>4.594736118647065E-2</v>
      </c>
    </row>
    <row r="108" spans="22:26" ht="23.25" x14ac:dyDescent="0.35">
      <c r="V108" s="27">
        <v>82</v>
      </c>
      <c r="W108" s="28">
        <v>0.189999999999999</v>
      </c>
      <c r="X108" s="28">
        <v>0.81</v>
      </c>
      <c r="Y108" s="25">
        <f t="shared" si="11"/>
        <v>5.9789999999999913E-2</v>
      </c>
      <c r="Z108" s="31">
        <f t="shared" si="12"/>
        <v>4.5129523595978605E-2</v>
      </c>
    </row>
    <row r="109" spans="22:26" ht="23.25" x14ac:dyDescent="0.35">
      <c r="V109" s="27">
        <v>83</v>
      </c>
      <c r="W109" s="28">
        <v>0.17999999999999899</v>
      </c>
      <c r="X109" s="28">
        <v>0.82</v>
      </c>
      <c r="Y109" s="25">
        <f t="shared" si="11"/>
        <v>5.9379999999999912E-2</v>
      </c>
      <c r="Z109" s="31">
        <f t="shared" si="12"/>
        <v>4.4311709513400514E-2</v>
      </c>
    </row>
    <row r="110" spans="22:26" ht="23.25" x14ac:dyDescent="0.35">
      <c r="V110" s="27">
        <v>84</v>
      </c>
      <c r="W110" s="28">
        <v>0.16999999999999901</v>
      </c>
      <c r="X110" s="28">
        <v>0.83</v>
      </c>
      <c r="Y110" s="25">
        <f t="shared" si="11"/>
        <v>5.8969999999999911E-2</v>
      </c>
      <c r="Z110" s="31">
        <f t="shared" si="12"/>
        <v>4.3493920264790917E-2</v>
      </c>
    </row>
    <row r="111" spans="22:26" ht="23.25" x14ac:dyDescent="0.35">
      <c r="V111" s="27">
        <v>85</v>
      </c>
      <c r="W111" s="28">
        <v>0.159999999999999</v>
      </c>
      <c r="X111" s="28">
        <v>0.84</v>
      </c>
      <c r="Y111" s="25">
        <f t="shared" si="11"/>
        <v>5.8559999999999911E-2</v>
      </c>
      <c r="Z111" s="31">
        <f t="shared" si="12"/>
        <v>4.2676157277805486E-2</v>
      </c>
    </row>
    <row r="112" spans="22:26" ht="23.25" x14ac:dyDescent="0.35">
      <c r="V112" s="27">
        <v>86</v>
      </c>
      <c r="W112" s="28">
        <v>0.149999999999999</v>
      </c>
      <c r="X112" s="28">
        <v>0.85</v>
      </c>
      <c r="Y112" s="25">
        <f t="shared" si="11"/>
        <v>5.814999999999991E-2</v>
      </c>
      <c r="Z112" s="31">
        <f t="shared" si="12"/>
        <v>4.1858422091617241E-2</v>
      </c>
    </row>
    <row r="113" spans="22:26" ht="23.25" x14ac:dyDescent="0.35">
      <c r="V113" s="27">
        <v>87</v>
      </c>
      <c r="W113" s="28">
        <v>0.13999999999999899</v>
      </c>
      <c r="X113" s="28">
        <v>0.86</v>
      </c>
      <c r="Y113" s="25">
        <f t="shared" si="11"/>
        <v>5.7739999999999909E-2</v>
      </c>
      <c r="Z113" s="31">
        <f t="shared" si="12"/>
        <v>4.1040716368016657E-2</v>
      </c>
    </row>
    <row r="114" spans="22:26" ht="23.25" x14ac:dyDescent="0.35">
      <c r="V114" s="27">
        <v>88</v>
      </c>
      <c r="W114" s="28">
        <v>0.12999999999999901</v>
      </c>
      <c r="X114" s="28">
        <v>0.87</v>
      </c>
      <c r="Y114" s="25">
        <f t="shared" si="11"/>
        <v>5.7329999999999909E-2</v>
      </c>
      <c r="Z114" s="31">
        <f t="shared" si="12"/>
        <v>4.0223041903863894E-2</v>
      </c>
    </row>
    <row r="115" spans="22:26" ht="23.25" x14ac:dyDescent="0.35">
      <c r="V115" s="27">
        <v>89</v>
      </c>
      <c r="W115" s="28">
        <v>0.119999999999999</v>
      </c>
      <c r="X115" s="28">
        <v>0.88</v>
      </c>
      <c r="Y115" s="25">
        <f t="shared" si="11"/>
        <v>5.6919999999999908E-2</v>
      </c>
      <c r="Z115" s="31">
        <f t="shared" si="12"/>
        <v>3.9405400645089128E-2</v>
      </c>
    </row>
    <row r="116" spans="22:26" ht="23.25" x14ac:dyDescent="0.35">
      <c r="V116" s="27">
        <v>90</v>
      </c>
      <c r="W116" s="28">
        <v>0.109999999999999</v>
      </c>
      <c r="X116" s="28">
        <v>0.89</v>
      </c>
      <c r="Y116" s="25">
        <f t="shared" si="11"/>
        <v>5.6509999999999908E-2</v>
      </c>
      <c r="Z116" s="31">
        <f t="shared" si="12"/>
        <v>3.858779470247025E-2</v>
      </c>
    </row>
    <row r="117" spans="22:26" ht="23.25" x14ac:dyDescent="0.35">
      <c r="V117" s="27">
        <v>91</v>
      </c>
      <c r="W117" s="28">
        <v>9.9999999999999006E-2</v>
      </c>
      <c r="X117" s="28">
        <v>0.9</v>
      </c>
      <c r="Y117" s="25">
        <f t="shared" si="11"/>
        <v>5.6099999999999914E-2</v>
      </c>
      <c r="Z117" s="31">
        <f t="shared" si="12"/>
        <v>3.777022636945656E-2</v>
      </c>
    </row>
    <row r="118" spans="22:26" ht="23.25" x14ac:dyDescent="0.35">
      <c r="V118" s="27">
        <v>92</v>
      </c>
      <c r="W118" s="28">
        <v>8.9999999999998997E-2</v>
      </c>
      <c r="X118" s="28">
        <v>0.91</v>
      </c>
      <c r="Y118" s="25">
        <f t="shared" si="11"/>
        <v>5.5689999999999913E-2</v>
      </c>
      <c r="Z118" s="31">
        <f t="shared" si="12"/>
        <v>3.6952698142354794E-2</v>
      </c>
    </row>
    <row r="119" spans="22:26" ht="23.25" x14ac:dyDescent="0.35">
      <c r="V119" s="27">
        <v>93</v>
      </c>
      <c r="W119" s="28">
        <v>7.9999999999999002E-2</v>
      </c>
      <c r="X119" s="28">
        <v>0.92</v>
      </c>
      <c r="Y119" s="25">
        <f t="shared" si="11"/>
        <v>5.5279999999999913E-2</v>
      </c>
      <c r="Z119" s="31">
        <f t="shared" si="12"/>
        <v>3.6135212743250752E-2</v>
      </c>
    </row>
    <row r="120" spans="22:26" ht="23.25" x14ac:dyDescent="0.35">
      <c r="V120" s="27">
        <v>94</v>
      </c>
      <c r="W120" s="28">
        <v>6.9999999999998994E-2</v>
      </c>
      <c r="X120" s="28">
        <v>0.93</v>
      </c>
      <c r="Y120" s="25">
        <f t="shared" si="11"/>
        <v>5.4869999999999912E-2</v>
      </c>
      <c r="Z120" s="31">
        <f t="shared" si="12"/>
        <v>3.5317773146108629E-2</v>
      </c>
    </row>
    <row r="121" spans="22:26" ht="23.25" x14ac:dyDescent="0.35">
      <c r="V121" s="27">
        <v>95</v>
      </c>
      <c r="W121" s="28">
        <v>5.9999999999999103E-2</v>
      </c>
      <c r="X121" s="28">
        <v>0.94</v>
      </c>
      <c r="Y121" s="25">
        <f t="shared" si="11"/>
        <v>5.4459999999999918E-2</v>
      </c>
      <c r="Z121" s="31">
        <f t="shared" si="12"/>
        <v>3.4500382606573989E-2</v>
      </c>
    </row>
    <row r="122" spans="22:26" ht="23.25" x14ac:dyDescent="0.35">
      <c r="V122" s="27">
        <v>96</v>
      </c>
      <c r="W122" s="28">
        <v>4.9999999999998997E-2</v>
      </c>
      <c r="X122" s="28">
        <v>0.95</v>
      </c>
      <c r="Y122" s="25">
        <f t="shared" si="11"/>
        <v>5.4049999999999904E-2</v>
      </c>
      <c r="Z122" s="31">
        <f t="shared" si="12"/>
        <v>3.368304469610775E-2</v>
      </c>
    </row>
    <row r="123" spans="22:26" ht="23.25" x14ac:dyDescent="0.35">
      <c r="V123" s="27">
        <v>97</v>
      </c>
      <c r="W123" s="28">
        <v>3.9999999999999002E-2</v>
      </c>
      <c r="X123" s="28">
        <v>0.96</v>
      </c>
      <c r="Y123" s="25">
        <f t="shared" si="11"/>
        <v>5.3639999999999903E-2</v>
      </c>
      <c r="Z123" s="31">
        <f t="shared" si="12"/>
        <v>3.2865763341203447E-2</v>
      </c>
    </row>
    <row r="124" spans="22:26" ht="23.25" x14ac:dyDescent="0.35">
      <c r="V124" s="27">
        <v>98</v>
      </c>
      <c r="W124" s="28">
        <v>2.9999999999999E-2</v>
      </c>
      <c r="X124" s="28">
        <v>0.97</v>
      </c>
      <c r="Y124" s="25">
        <f t="shared" si="11"/>
        <v>5.3229999999999916E-2</v>
      </c>
      <c r="Z124" s="31">
        <f t="shared" si="12"/>
        <v>3.2048542868592211E-2</v>
      </c>
    </row>
    <row r="125" spans="22:26" ht="23.25" x14ac:dyDescent="0.35">
      <c r="V125" s="27">
        <v>99</v>
      </c>
      <c r="W125" s="28">
        <v>1.9999999999999001E-2</v>
      </c>
      <c r="X125" s="28">
        <v>0.98</v>
      </c>
      <c r="Y125" s="25">
        <f t="shared" si="11"/>
        <v>5.2819999999999916E-2</v>
      </c>
      <c r="Z125" s="31">
        <f t="shared" si="12"/>
        <v>3.1231388057529445E-2</v>
      </c>
    </row>
    <row r="126" spans="22:26" ht="23.25" x14ac:dyDescent="0.35">
      <c r="V126" s="27">
        <v>100</v>
      </c>
      <c r="W126" s="28">
        <v>9.9999999999990097E-3</v>
      </c>
      <c r="X126" s="28">
        <v>0.99</v>
      </c>
      <c r="Y126" s="25">
        <f t="shared" si="11"/>
        <v>5.2409999999999915E-2</v>
      </c>
      <c r="Z126" s="31">
        <f t="shared" si="12"/>
        <v>3.0414304200490815E-2</v>
      </c>
    </row>
    <row r="127" spans="22:26" ht="23.25" x14ac:dyDescent="0.35">
      <c r="V127" s="27">
        <v>101</v>
      </c>
      <c r="W127" s="28">
        <v>0</v>
      </c>
      <c r="X127" s="28">
        <v>1</v>
      </c>
      <c r="Y127" s="25">
        <f t="shared" si="11"/>
        <v>5.2000000000000005E-2</v>
      </c>
      <c r="Z127" s="31">
        <f t="shared" si="12"/>
        <v>2.9597297173897481E-2</v>
      </c>
    </row>
  </sheetData>
  <mergeCells count="3">
    <mergeCell ref="E2:K2"/>
    <mergeCell ref="N2:S2"/>
    <mergeCell ref="V25:Z25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7"/>
  <sheetViews>
    <sheetView tabSelected="1" topLeftCell="U13" zoomScale="85" zoomScaleNormal="85" workbookViewId="0">
      <selection activeCell="R26" sqref="R26"/>
    </sheetView>
  </sheetViews>
  <sheetFormatPr defaultRowHeight="21" x14ac:dyDescent="0.35"/>
  <cols>
    <col min="2" max="2" width="20.28515625" bestFit="1" customWidth="1"/>
    <col min="3" max="3" width="16.42578125" customWidth="1"/>
    <col min="4" max="4" width="8" customWidth="1"/>
    <col min="5" max="5" width="36.28515625" style="1" customWidth="1"/>
    <col min="6" max="6" width="16.42578125" style="23" customWidth="1"/>
    <col min="7" max="7" width="17.5703125" bestFit="1" customWidth="1"/>
    <col min="8" max="8" width="11.42578125" bestFit="1" customWidth="1"/>
    <col min="9" max="9" width="23" bestFit="1" customWidth="1"/>
    <col min="10" max="10" width="26.85546875" bestFit="1" customWidth="1"/>
    <col min="11" max="11" width="30" bestFit="1" customWidth="1"/>
    <col min="13" max="13" width="11" bestFit="1" customWidth="1"/>
    <col min="14" max="14" width="33.140625" bestFit="1" customWidth="1"/>
    <col min="15" max="15" width="8.140625" bestFit="1" customWidth="1"/>
    <col min="16" max="16" width="17.5703125" bestFit="1" customWidth="1"/>
    <col min="17" max="17" width="11" bestFit="1" customWidth="1"/>
    <col min="18" max="18" width="23.42578125" bestFit="1" customWidth="1"/>
    <col min="19" max="19" width="27.28515625" bestFit="1" customWidth="1"/>
    <col min="20" max="20" width="30.42578125" bestFit="1" customWidth="1"/>
    <col min="22" max="22" width="11.28515625" style="24" bestFit="1" customWidth="1"/>
    <col min="23" max="23" width="19" style="24" bestFit="1" customWidth="1"/>
    <col min="24" max="24" width="17.5703125" style="24" bestFit="1" customWidth="1"/>
    <col min="25" max="25" width="22.140625" style="24" bestFit="1" customWidth="1"/>
    <col min="26" max="26" width="20.42578125" style="24" bestFit="1" customWidth="1"/>
  </cols>
  <sheetData>
    <row r="1" spans="1:24" x14ac:dyDescent="0.35">
      <c r="B1" s="3" t="s">
        <v>9</v>
      </c>
      <c r="C1" s="3" t="s">
        <v>10</v>
      </c>
      <c r="D1" s="1"/>
      <c r="E1" s="1" t="s">
        <v>11</v>
      </c>
    </row>
    <row r="2" spans="1:24" x14ac:dyDescent="0.35">
      <c r="B2" s="14" t="s">
        <v>7</v>
      </c>
      <c r="C2" s="15"/>
      <c r="D2" s="15"/>
      <c r="E2" s="32" t="s">
        <v>14</v>
      </c>
      <c r="F2" s="32"/>
      <c r="G2" s="32"/>
      <c r="H2" s="32"/>
      <c r="I2" s="32"/>
      <c r="J2" s="32"/>
      <c r="K2" s="32"/>
      <c r="L2" s="23"/>
      <c r="N2" s="32" t="s">
        <v>13</v>
      </c>
      <c r="O2" s="32"/>
      <c r="P2" s="32"/>
      <c r="Q2" s="32"/>
      <c r="R2" s="32"/>
      <c r="S2" s="32"/>
      <c r="X2" s="26"/>
    </row>
    <row r="3" spans="1:24" x14ac:dyDescent="0.35">
      <c r="B3" s="14" t="s">
        <v>5</v>
      </c>
      <c r="C3" s="14" t="s">
        <v>5</v>
      </c>
      <c r="D3" s="14"/>
      <c r="E3" s="19" t="s">
        <v>0</v>
      </c>
      <c r="F3" s="20" t="s">
        <v>23</v>
      </c>
      <c r="G3" s="20" t="s">
        <v>12</v>
      </c>
      <c r="H3" s="23" t="s">
        <v>15</v>
      </c>
      <c r="I3" s="23" t="s">
        <v>19</v>
      </c>
      <c r="J3" s="23" t="s">
        <v>20</v>
      </c>
      <c r="K3" s="23" t="s">
        <v>18</v>
      </c>
      <c r="L3" s="23"/>
      <c r="M3" s="23"/>
      <c r="N3" s="19" t="s">
        <v>0</v>
      </c>
      <c r="O3" s="20" t="s">
        <v>4</v>
      </c>
      <c r="P3" s="20" t="s">
        <v>12</v>
      </c>
      <c r="Q3" s="23" t="s">
        <v>15</v>
      </c>
      <c r="R3" s="23" t="s">
        <v>24</v>
      </c>
      <c r="S3" s="23" t="s">
        <v>25</v>
      </c>
      <c r="T3" s="23" t="s">
        <v>26</v>
      </c>
    </row>
    <row r="4" spans="1:24" x14ac:dyDescent="0.35">
      <c r="B4" s="14" t="s">
        <v>1</v>
      </c>
      <c r="C4" s="14" t="s">
        <v>1</v>
      </c>
      <c r="D4" s="14"/>
      <c r="E4" s="19" t="s">
        <v>1</v>
      </c>
      <c r="F4" s="21">
        <v>0.3</v>
      </c>
      <c r="G4" s="21">
        <v>0.24</v>
      </c>
      <c r="H4" s="5">
        <f>F4*G4</f>
        <v>7.1999999999999995E-2</v>
      </c>
      <c r="I4" s="5">
        <f>G4-$H$9</f>
        <v>0.14699999999999999</v>
      </c>
      <c r="J4" s="5">
        <f>I4*I4</f>
        <v>2.1608999999999996E-2</v>
      </c>
      <c r="K4" s="18">
        <f>J4*F4</f>
        <v>6.4826999999999984E-3</v>
      </c>
      <c r="L4" s="23"/>
      <c r="M4" s="23"/>
      <c r="N4" s="19" t="s">
        <v>1</v>
      </c>
      <c r="O4" s="21">
        <v>0.3</v>
      </c>
      <c r="P4" s="21">
        <v>0.05</v>
      </c>
      <c r="Q4" s="5">
        <f>O4*P4</f>
        <v>1.4999999999999999E-2</v>
      </c>
      <c r="R4" s="5">
        <f>P4-$Q$9</f>
        <v>-4.0499999999999994E-2</v>
      </c>
      <c r="S4" s="5">
        <f>R4*R4</f>
        <v>1.6402499999999996E-3</v>
      </c>
      <c r="T4" s="7">
        <f>S4*O4</f>
        <v>4.920749999999998E-4</v>
      </c>
      <c r="X4" s="29">
        <f>I4*R4*F4</f>
        <v>-1.7860499999999995E-3</v>
      </c>
    </row>
    <row r="5" spans="1:24" x14ac:dyDescent="0.35">
      <c r="A5" s="16"/>
      <c r="B5" s="17" t="s">
        <v>2</v>
      </c>
      <c r="C5" s="17" t="s">
        <v>2</v>
      </c>
      <c r="D5" s="17"/>
      <c r="E5" s="22" t="s">
        <v>2</v>
      </c>
      <c r="F5" s="21">
        <v>0.45</v>
      </c>
      <c r="G5" s="21">
        <v>0.08</v>
      </c>
      <c r="H5" s="5">
        <f t="shared" ref="H5:H6" si="0">F5*G5</f>
        <v>3.6000000000000004E-2</v>
      </c>
      <c r="I5" s="5">
        <f t="shared" ref="I5:I6" si="1">G5-$H$9</f>
        <v>-1.2999999999999998E-2</v>
      </c>
      <c r="J5" s="5">
        <f t="shared" ref="J5:J6" si="2">I5*I5</f>
        <v>1.6899999999999993E-4</v>
      </c>
      <c r="K5" s="5">
        <f t="shared" ref="K5:K6" si="3">J5*F5</f>
        <v>7.6049999999999978E-5</v>
      </c>
      <c r="L5" s="23"/>
      <c r="M5" s="23"/>
      <c r="N5" s="19" t="s">
        <v>2</v>
      </c>
      <c r="O5" s="21">
        <v>0.45</v>
      </c>
      <c r="P5" s="21">
        <v>0.09</v>
      </c>
      <c r="Q5" s="5">
        <f t="shared" ref="Q5:Q6" si="4">O5*P5</f>
        <v>4.0500000000000001E-2</v>
      </c>
      <c r="R5" s="5">
        <f t="shared" ref="R5:R6" si="5">P5-$Q$9</f>
        <v>-5.0000000000000044E-4</v>
      </c>
      <c r="S5" s="5">
        <f t="shared" ref="S5:S6" si="6">R5*R5</f>
        <v>2.5000000000000047E-7</v>
      </c>
      <c r="T5" s="7">
        <f t="shared" ref="T5:T6" si="7">S5*O5</f>
        <v>1.1250000000000021E-7</v>
      </c>
      <c r="X5" s="29">
        <f t="shared" ref="X5:X6" si="8">I5*R5*F5</f>
        <v>2.9250000000000021E-6</v>
      </c>
    </row>
    <row r="6" spans="1:24" x14ac:dyDescent="0.35">
      <c r="B6" s="14" t="s">
        <v>3</v>
      </c>
      <c r="C6" s="14" t="s">
        <v>3</v>
      </c>
      <c r="D6" s="14"/>
      <c r="E6" s="19" t="s">
        <v>3</v>
      </c>
      <c r="F6" s="21">
        <v>0.25</v>
      </c>
      <c r="G6" s="21">
        <v>-0.06</v>
      </c>
      <c r="H6" s="5">
        <f t="shared" si="0"/>
        <v>-1.4999999999999999E-2</v>
      </c>
      <c r="I6" s="5">
        <f t="shared" si="1"/>
        <v>-0.153</v>
      </c>
      <c r="J6" s="5">
        <f t="shared" si="2"/>
        <v>2.3408999999999999E-2</v>
      </c>
      <c r="K6" s="5">
        <f t="shared" si="3"/>
        <v>5.8522499999999998E-3</v>
      </c>
      <c r="L6" s="23"/>
      <c r="M6" s="23"/>
      <c r="N6" s="19" t="s">
        <v>3</v>
      </c>
      <c r="O6" s="21">
        <v>0.25</v>
      </c>
      <c r="P6" s="21">
        <v>0.14000000000000001</v>
      </c>
      <c r="Q6" s="5">
        <f t="shared" si="4"/>
        <v>3.5000000000000003E-2</v>
      </c>
      <c r="R6" s="5">
        <f t="shared" si="5"/>
        <v>4.9500000000000016E-2</v>
      </c>
      <c r="S6" s="5">
        <f t="shared" si="6"/>
        <v>2.4502500000000015E-3</v>
      </c>
      <c r="T6" s="7">
        <f t="shared" si="7"/>
        <v>6.1256250000000037E-4</v>
      </c>
      <c r="X6" s="29">
        <f t="shared" si="8"/>
        <v>-1.8933750000000005E-3</v>
      </c>
    </row>
    <row r="7" spans="1:24" x14ac:dyDescent="0.35">
      <c r="B7" s="14" t="s">
        <v>6</v>
      </c>
      <c r="C7" s="14" t="s">
        <v>6</v>
      </c>
      <c r="D7" s="14"/>
      <c r="E7" s="10"/>
      <c r="F7" s="21">
        <f>SUM(F4:F6)</f>
        <v>1</v>
      </c>
      <c r="G7" s="20"/>
      <c r="H7" s="23"/>
      <c r="I7" s="23"/>
      <c r="J7" s="23"/>
      <c r="K7" s="23"/>
      <c r="L7" s="23"/>
      <c r="M7" s="23"/>
      <c r="N7" s="19"/>
      <c r="O7" s="21">
        <f>SUM(O4:O6)</f>
        <v>1</v>
      </c>
      <c r="P7" s="20"/>
      <c r="Q7" s="23"/>
      <c r="R7" s="23"/>
      <c r="S7" s="23"/>
      <c r="W7" s="26" t="s">
        <v>39</v>
      </c>
      <c r="X7" s="29">
        <f>SUM(X4:X6)</f>
        <v>-3.6765000000000001E-3</v>
      </c>
    </row>
    <row r="8" spans="1:24" x14ac:dyDescent="0.35">
      <c r="B8" s="14" t="s">
        <v>8</v>
      </c>
      <c r="C8" s="15"/>
      <c r="D8" s="15"/>
      <c r="W8" s="26"/>
    </row>
    <row r="9" spans="1:24" x14ac:dyDescent="0.35">
      <c r="G9" s="4" t="s">
        <v>16</v>
      </c>
      <c r="H9" s="5">
        <f>SUM(H4:H6)</f>
        <v>9.2999999999999999E-2</v>
      </c>
      <c r="I9" s="6"/>
      <c r="J9" s="8" t="s">
        <v>21</v>
      </c>
      <c r="K9" s="9">
        <f>SUM(K4:K6)</f>
        <v>1.2410999999999998E-2</v>
      </c>
      <c r="P9" s="4" t="s">
        <v>17</v>
      </c>
      <c r="Q9" s="6">
        <f>SUM(Q4:Q6)</f>
        <v>9.0499999999999997E-2</v>
      </c>
      <c r="S9" s="8" t="s">
        <v>27</v>
      </c>
      <c r="T9" s="9">
        <f>SUM(T4:T6)</f>
        <v>1.1047500000000003E-3</v>
      </c>
      <c r="W9" s="26" t="s">
        <v>40</v>
      </c>
      <c r="X9" s="30">
        <f>X7/(K17*T17)</f>
        <v>-0.99288552065349511</v>
      </c>
    </row>
    <row r="11" spans="1:24" x14ac:dyDescent="0.35">
      <c r="J11" s="8"/>
      <c r="K11" s="8"/>
      <c r="S11" s="8"/>
      <c r="T11" s="8"/>
    </row>
    <row r="17" spans="10:26" x14ac:dyDescent="0.35">
      <c r="J17" s="8" t="s">
        <v>22</v>
      </c>
      <c r="K17" s="9">
        <f>SQRT(K9)</f>
        <v>0.11140466776576284</v>
      </c>
      <c r="S17" s="8" t="s">
        <v>28</v>
      </c>
      <c r="T17" s="9">
        <f>SQRT(T9)</f>
        <v>3.3237779709240509E-2</v>
      </c>
    </row>
    <row r="23" spans="10:26" x14ac:dyDescent="0.35">
      <c r="K23" s="10"/>
      <c r="L23" s="10" t="s">
        <v>31</v>
      </c>
      <c r="M23" s="10" t="s">
        <v>32</v>
      </c>
    </row>
    <row r="24" spans="10:26" x14ac:dyDescent="0.35">
      <c r="K24" s="10" t="s">
        <v>29</v>
      </c>
      <c r="L24" s="11">
        <f>H9</f>
        <v>9.2999999999999999E-2</v>
      </c>
      <c r="M24" s="11">
        <f>K17</f>
        <v>0.11140466776576284</v>
      </c>
    </row>
    <row r="25" spans="10:26" ht="23.25" x14ac:dyDescent="0.35">
      <c r="K25" s="10" t="s">
        <v>30</v>
      </c>
      <c r="L25" s="12">
        <f>Q9</f>
        <v>9.0499999999999997E-2</v>
      </c>
      <c r="M25" s="11">
        <f>T17</f>
        <v>3.3237779709240509E-2</v>
      </c>
      <c r="V25" s="33" t="s">
        <v>38</v>
      </c>
      <c r="W25" s="33"/>
      <c r="X25" s="33"/>
      <c r="Y25" s="33"/>
      <c r="Z25" s="33"/>
    </row>
    <row r="26" spans="10:26" ht="23.25" x14ac:dyDescent="0.35">
      <c r="V26" s="27" t="s">
        <v>33</v>
      </c>
      <c r="W26" s="27" t="s">
        <v>34</v>
      </c>
      <c r="X26" s="27" t="s">
        <v>35</v>
      </c>
      <c r="Y26" s="27" t="s">
        <v>36</v>
      </c>
      <c r="Z26" s="27" t="s">
        <v>37</v>
      </c>
    </row>
    <row r="27" spans="10:26" ht="23.25" x14ac:dyDescent="0.35">
      <c r="V27" s="27">
        <v>1</v>
      </c>
      <c r="W27" s="28">
        <v>1</v>
      </c>
      <c r="X27" s="28">
        <v>0</v>
      </c>
      <c r="Y27" s="25">
        <f>W27*$L$24+X27*$L$25</f>
        <v>9.2999999999999999E-2</v>
      </c>
      <c r="Z27" s="31">
        <f>SQRT(W27*W27*$K$9+X27*X27*$T$9+2*W27*X27*$K$17*$T$17*$X$9)</f>
        <v>0.11140466776576284</v>
      </c>
    </row>
    <row r="28" spans="10:26" ht="23.25" x14ac:dyDescent="0.35">
      <c r="V28" s="27">
        <v>2</v>
      </c>
      <c r="W28" s="28">
        <v>0.99</v>
      </c>
      <c r="X28" s="28">
        <v>0.01</v>
      </c>
      <c r="Y28" s="25">
        <f t="shared" ref="Y28:Y91" si="9">W28*$L$24+X28*$L$25</f>
        <v>9.2975000000000002E-2</v>
      </c>
      <c r="Z28" s="31">
        <f t="shared" ref="Z28:Z91" si="10">SQRT(W28*W28*$K$9+X28*X28*$T$9+2*W28*X28*$K$17*$T$17*$X$9)</f>
        <v>0.10996061510831957</v>
      </c>
    </row>
    <row r="29" spans="10:26" ht="23.25" x14ac:dyDescent="0.35">
      <c r="V29" s="27">
        <v>3</v>
      </c>
      <c r="W29" s="28">
        <v>0.98</v>
      </c>
      <c r="X29" s="28">
        <v>0.02</v>
      </c>
      <c r="Y29" s="25">
        <f t="shared" si="9"/>
        <v>9.2950000000000005E-2</v>
      </c>
      <c r="Z29" s="31">
        <f t="shared" si="10"/>
        <v>0.1085165770746571</v>
      </c>
    </row>
    <row r="30" spans="10:26" ht="23.25" x14ac:dyDescent="0.35">
      <c r="V30" s="27">
        <v>4</v>
      </c>
      <c r="W30" s="28">
        <v>0.97</v>
      </c>
      <c r="X30" s="28">
        <v>0.03</v>
      </c>
      <c r="Y30" s="25">
        <f t="shared" si="9"/>
        <v>9.2924999999999994E-2</v>
      </c>
      <c r="Z30" s="31">
        <f t="shared" si="10"/>
        <v>0.10707255425644797</v>
      </c>
    </row>
    <row r="31" spans="10:26" ht="23.25" x14ac:dyDescent="0.35">
      <c r="V31" s="27">
        <v>5</v>
      </c>
      <c r="W31" s="28">
        <v>0.96</v>
      </c>
      <c r="X31" s="28">
        <v>0.04</v>
      </c>
      <c r="Y31" s="25">
        <f t="shared" si="9"/>
        <v>9.2899999999999996E-2</v>
      </c>
      <c r="Z31" s="31">
        <f t="shared" si="10"/>
        <v>0.10562854727771274</v>
      </c>
    </row>
    <row r="32" spans="10:26" ht="23.25" x14ac:dyDescent="0.35">
      <c r="V32" s="27">
        <v>6</v>
      </c>
      <c r="W32" s="28">
        <v>0.95</v>
      </c>
      <c r="X32" s="28">
        <v>0.05</v>
      </c>
      <c r="Y32" s="25">
        <f t="shared" si="9"/>
        <v>9.2874999999999999E-2</v>
      </c>
      <c r="Z32" s="31">
        <f t="shared" si="10"/>
        <v>0.10418455679706085</v>
      </c>
    </row>
    <row r="33" spans="22:26" ht="23.25" x14ac:dyDescent="0.35">
      <c r="V33" s="27">
        <v>7</v>
      </c>
      <c r="W33" s="28">
        <v>0.94</v>
      </c>
      <c r="X33" s="28">
        <v>0.06</v>
      </c>
      <c r="Y33" s="25">
        <f t="shared" si="9"/>
        <v>9.2850000000000002E-2</v>
      </c>
      <c r="Z33" s="31">
        <f t="shared" si="10"/>
        <v>0.10274058351012028</v>
      </c>
    </row>
    <row r="34" spans="22:26" ht="23.25" x14ac:dyDescent="0.35">
      <c r="V34" s="27">
        <v>8</v>
      </c>
      <c r="W34" s="28">
        <v>0.93</v>
      </c>
      <c r="X34" s="28">
        <v>7.0000000000000007E-2</v>
      </c>
      <c r="Y34" s="25">
        <f t="shared" si="9"/>
        <v>9.2824999999999991E-2</v>
      </c>
      <c r="Z34" s="31">
        <f t="shared" si="10"/>
        <v>0.10129662815217494</v>
      </c>
    </row>
    <row r="35" spans="22:26" ht="23.25" x14ac:dyDescent="0.35">
      <c r="V35" s="27">
        <v>9</v>
      </c>
      <c r="W35" s="28">
        <v>0.92</v>
      </c>
      <c r="X35" s="28">
        <v>0.08</v>
      </c>
      <c r="Y35" s="25">
        <f t="shared" si="9"/>
        <v>9.2799999999999994E-2</v>
      </c>
      <c r="Z35" s="31">
        <f t="shared" si="10"/>
        <v>9.9852691501030641E-2</v>
      </c>
    </row>
    <row r="36" spans="22:26" ht="23.25" x14ac:dyDescent="0.35">
      <c r="V36" s="27">
        <v>10</v>
      </c>
      <c r="W36" s="28">
        <v>0.91</v>
      </c>
      <c r="X36" s="28">
        <v>0.09</v>
      </c>
      <c r="Y36" s="25">
        <f t="shared" si="9"/>
        <v>9.2774999999999996E-2</v>
      </c>
      <c r="Z36" s="31">
        <f t="shared" si="10"/>
        <v>9.8408774380133401E-2</v>
      </c>
    </row>
    <row r="37" spans="22:26" ht="23.25" x14ac:dyDescent="0.35">
      <c r="V37" s="27">
        <v>11</v>
      </c>
      <c r="W37" s="28">
        <v>0.9</v>
      </c>
      <c r="X37" s="28">
        <v>0.1</v>
      </c>
      <c r="Y37" s="25">
        <f t="shared" si="9"/>
        <v>9.2749999999999999E-2</v>
      </c>
      <c r="Z37" s="31">
        <f t="shared" si="10"/>
        <v>9.696487766196582E-2</v>
      </c>
    </row>
    <row r="38" spans="22:26" ht="23.25" x14ac:dyDescent="0.35">
      <c r="V38" s="27">
        <v>12</v>
      </c>
      <c r="W38" s="28">
        <v>0.89</v>
      </c>
      <c r="X38" s="28">
        <v>0.11</v>
      </c>
      <c r="Y38" s="25">
        <f t="shared" si="9"/>
        <v>9.2725000000000002E-2</v>
      </c>
      <c r="Z38" s="31">
        <f t="shared" si="10"/>
        <v>9.5521002271751726E-2</v>
      </c>
    </row>
    <row r="39" spans="22:26" ht="23.25" x14ac:dyDescent="0.35">
      <c r="V39" s="27">
        <v>13</v>
      </c>
      <c r="W39" s="28">
        <v>0.88</v>
      </c>
      <c r="X39" s="28">
        <v>0.12</v>
      </c>
      <c r="Y39" s="25">
        <f t="shared" si="9"/>
        <v>9.2699999999999991E-2</v>
      </c>
      <c r="Z39" s="31">
        <f t="shared" si="10"/>
        <v>9.4077149191501327E-2</v>
      </c>
    </row>
    <row r="40" spans="22:26" ht="23.25" x14ac:dyDescent="0.35">
      <c r="V40" s="27">
        <v>14</v>
      </c>
      <c r="W40" s="28">
        <v>0.87</v>
      </c>
      <c r="X40" s="28">
        <v>0.13</v>
      </c>
      <c r="Y40" s="25">
        <f t="shared" si="9"/>
        <v>9.2674999999999993E-2</v>
      </c>
      <c r="Z40" s="31">
        <f t="shared" si="10"/>
        <v>9.2633319464434608E-2</v>
      </c>
    </row>
    <row r="41" spans="22:26" ht="23.25" x14ac:dyDescent="0.35">
      <c r="V41" s="27">
        <v>15</v>
      </c>
      <c r="W41" s="28">
        <v>0.86</v>
      </c>
      <c r="X41" s="28">
        <v>0.14000000000000001</v>
      </c>
      <c r="Y41" s="25">
        <f t="shared" si="9"/>
        <v>9.2649999999999996E-2</v>
      </c>
      <c r="Z41" s="31">
        <f t="shared" si="10"/>
        <v>9.1189514199824503E-2</v>
      </c>
    </row>
    <row r="42" spans="22:26" ht="23.25" x14ac:dyDescent="0.35">
      <c r="V42" s="27">
        <v>16</v>
      </c>
      <c r="W42" s="28">
        <v>0.85</v>
      </c>
      <c r="X42" s="28">
        <v>0.15</v>
      </c>
      <c r="Y42" s="25">
        <f t="shared" si="9"/>
        <v>9.2624999999999999E-2</v>
      </c>
      <c r="Z42" s="31">
        <f t="shared" si="10"/>
        <v>8.9745734578307382E-2</v>
      </c>
    </row>
    <row r="43" spans="22:26" ht="23.25" x14ac:dyDescent="0.35">
      <c r="V43" s="27">
        <v>17</v>
      </c>
      <c r="W43" s="28">
        <v>0.84</v>
      </c>
      <c r="X43" s="28">
        <v>0.16</v>
      </c>
      <c r="Y43" s="25">
        <f t="shared" si="9"/>
        <v>9.2599999999999988E-2</v>
      </c>
      <c r="Z43" s="31">
        <f t="shared" si="10"/>
        <v>8.8301981857713693E-2</v>
      </c>
    </row>
    <row r="44" spans="22:26" ht="23.25" x14ac:dyDescent="0.35">
      <c r="V44" s="27">
        <v>18</v>
      </c>
      <c r="W44" s="28">
        <v>0.83</v>
      </c>
      <c r="X44" s="28">
        <v>0.17</v>
      </c>
      <c r="Y44" s="25">
        <f t="shared" si="9"/>
        <v>9.2574999999999991E-2</v>
      </c>
      <c r="Z44" s="31">
        <f t="shared" si="10"/>
        <v>8.6858257379480039E-2</v>
      </c>
    </row>
    <row r="45" spans="22:26" ht="23.25" x14ac:dyDescent="0.35">
      <c r="V45" s="27">
        <v>19</v>
      </c>
      <c r="W45" s="28">
        <v>0.82</v>
      </c>
      <c r="X45" s="28">
        <v>0.18</v>
      </c>
      <c r="Y45" s="25">
        <f t="shared" si="9"/>
        <v>9.2549999999999993E-2</v>
      </c>
      <c r="Z45" s="31">
        <f t="shared" si="10"/>
        <v>8.5414562575710701E-2</v>
      </c>
    </row>
    <row r="46" spans="22:26" ht="23.25" x14ac:dyDescent="0.35">
      <c r="V46" s="27">
        <v>20</v>
      </c>
      <c r="W46" s="28">
        <v>0.81</v>
      </c>
      <c r="X46" s="28">
        <v>0.19</v>
      </c>
      <c r="Y46" s="25">
        <f t="shared" si="9"/>
        <v>9.252500000000001E-2</v>
      </c>
      <c r="Z46" s="31">
        <f t="shared" si="10"/>
        <v>8.3970898976967023E-2</v>
      </c>
    </row>
    <row r="47" spans="22:26" ht="23.25" x14ac:dyDescent="0.35">
      <c r="V47" s="27">
        <v>21</v>
      </c>
      <c r="W47" s="28">
        <v>0.8</v>
      </c>
      <c r="X47" s="28">
        <v>0.2</v>
      </c>
      <c r="Y47" s="25">
        <f t="shared" si="9"/>
        <v>9.2500000000000013E-2</v>
      </c>
      <c r="Z47" s="31">
        <f t="shared" si="10"/>
        <v>8.2527268220873515E-2</v>
      </c>
    </row>
    <row r="48" spans="22:26" ht="23.25" x14ac:dyDescent="0.35">
      <c r="V48" s="27">
        <v>22</v>
      </c>
      <c r="W48" s="28">
        <v>0.79</v>
      </c>
      <c r="X48" s="28">
        <v>0.21</v>
      </c>
      <c r="Y48" s="25">
        <f t="shared" si="9"/>
        <v>9.2475000000000002E-2</v>
      </c>
      <c r="Z48" s="31">
        <f t="shared" si="10"/>
        <v>8.1083672061642589E-2</v>
      </c>
    </row>
    <row r="49" spans="22:26" ht="23.25" x14ac:dyDescent="0.35">
      <c r="V49" s="27">
        <v>23</v>
      </c>
      <c r="W49" s="28">
        <v>0.78</v>
      </c>
      <c r="X49" s="28">
        <v>0.22</v>
      </c>
      <c r="Y49" s="25">
        <f t="shared" si="9"/>
        <v>9.2450000000000004E-2</v>
      </c>
      <c r="Z49" s="31">
        <f t="shared" si="10"/>
        <v>7.9640112380633926E-2</v>
      </c>
    </row>
    <row r="50" spans="22:26" ht="23.25" x14ac:dyDescent="0.35">
      <c r="V50" s="27">
        <v>24</v>
      </c>
      <c r="W50" s="28">
        <v>0.77</v>
      </c>
      <c r="X50" s="28">
        <v>0.23</v>
      </c>
      <c r="Y50" s="25">
        <f t="shared" si="9"/>
        <v>9.2425000000000007E-2</v>
      </c>
      <c r="Z50" s="31">
        <f t="shared" si="10"/>
        <v>7.8196591198082283E-2</v>
      </c>
    </row>
    <row r="51" spans="22:26" ht="23.25" x14ac:dyDescent="0.35">
      <c r="V51" s="27">
        <v>25</v>
      </c>
      <c r="W51" s="28">
        <v>0.76</v>
      </c>
      <c r="X51" s="28">
        <v>0.24</v>
      </c>
      <c r="Y51" s="25">
        <f t="shared" si="9"/>
        <v>9.240000000000001E-2</v>
      </c>
      <c r="Z51" s="31">
        <f t="shared" si="10"/>
        <v>7.675311068614743E-2</v>
      </c>
    </row>
    <row r="52" spans="22:26" ht="23.25" x14ac:dyDescent="0.35">
      <c r="V52" s="27">
        <v>26</v>
      </c>
      <c r="W52" s="28">
        <v>0.75</v>
      </c>
      <c r="X52" s="28">
        <v>0.25</v>
      </c>
      <c r="Y52" s="25">
        <f t="shared" si="9"/>
        <v>9.2375000000000013E-2</v>
      </c>
      <c r="Z52" s="31">
        <f t="shared" si="10"/>
        <v>7.5309673183462961E-2</v>
      </c>
    </row>
    <row r="53" spans="22:26" ht="23.25" x14ac:dyDescent="0.35">
      <c r="V53" s="27">
        <v>27</v>
      </c>
      <c r="W53" s="28">
        <v>0.74</v>
      </c>
      <c r="X53" s="28">
        <v>0.26</v>
      </c>
      <c r="Y53" s="25">
        <f t="shared" si="9"/>
        <v>9.2349999999999988E-2</v>
      </c>
      <c r="Z53" s="31">
        <f t="shared" si="10"/>
        <v>7.3866281211388995E-2</v>
      </c>
    </row>
    <row r="54" spans="22:26" ht="23.25" x14ac:dyDescent="0.35">
      <c r="V54" s="27">
        <v>28</v>
      </c>
      <c r="W54" s="28">
        <v>0.73</v>
      </c>
      <c r="X54" s="28">
        <v>0.27</v>
      </c>
      <c r="Y54" s="25">
        <f t="shared" si="9"/>
        <v>9.232499999999999E-2</v>
      </c>
      <c r="Z54" s="31">
        <f t="shared" si="10"/>
        <v>7.2422937492206144E-2</v>
      </c>
    </row>
    <row r="55" spans="22:26" ht="23.25" x14ac:dyDescent="0.35">
      <c r="V55" s="27">
        <v>29</v>
      </c>
      <c r="W55" s="28">
        <v>0.72</v>
      </c>
      <c r="X55" s="28">
        <v>0.28000000000000003</v>
      </c>
      <c r="Y55" s="25">
        <f t="shared" si="9"/>
        <v>9.2299999999999993E-2</v>
      </c>
      <c r="Z55" s="31">
        <f t="shared" si="10"/>
        <v>7.0979644969526287E-2</v>
      </c>
    </row>
    <row r="56" spans="22:26" ht="23.25" x14ac:dyDescent="0.35">
      <c r="V56" s="27">
        <v>30</v>
      </c>
      <c r="W56" s="28">
        <v>0.71</v>
      </c>
      <c r="X56" s="28">
        <v>0.28999999999999998</v>
      </c>
      <c r="Y56" s="25">
        <f t="shared" si="9"/>
        <v>9.2274999999999996E-2</v>
      </c>
      <c r="Z56" s="31">
        <f t="shared" si="10"/>
        <v>6.9536406831242001E-2</v>
      </c>
    </row>
    <row r="57" spans="22:26" ht="23.25" x14ac:dyDescent="0.35">
      <c r="V57" s="27">
        <v>31</v>
      </c>
      <c r="W57" s="28">
        <v>0.7</v>
      </c>
      <c r="X57" s="28">
        <v>0.3</v>
      </c>
      <c r="Y57" s="25">
        <f t="shared" si="9"/>
        <v>9.2249999999999985E-2</v>
      </c>
      <c r="Z57" s="31">
        <f t="shared" si="10"/>
        <v>6.8093226535390419E-2</v>
      </c>
    </row>
    <row r="58" spans="22:26" ht="23.25" x14ac:dyDescent="0.35">
      <c r="V58" s="27">
        <v>32</v>
      </c>
      <c r="W58" s="28">
        <v>0.69</v>
      </c>
      <c r="X58" s="28">
        <v>0.31</v>
      </c>
      <c r="Y58" s="25">
        <f t="shared" si="9"/>
        <v>9.2224999999999988E-2</v>
      </c>
      <c r="Z58" s="31">
        <f t="shared" si="10"/>
        <v>6.6650107839372599E-2</v>
      </c>
    </row>
    <row r="59" spans="22:26" ht="23.25" x14ac:dyDescent="0.35">
      <c r="V59" s="27">
        <v>33</v>
      </c>
      <c r="W59" s="28">
        <v>0.68</v>
      </c>
      <c r="X59" s="28">
        <v>0.32</v>
      </c>
      <c r="Y59" s="25">
        <f t="shared" si="9"/>
        <v>9.2200000000000004E-2</v>
      </c>
      <c r="Z59" s="31">
        <f t="shared" si="10"/>
        <v>6.5207054833047021E-2</v>
      </c>
    </row>
    <row r="60" spans="22:26" ht="23.25" x14ac:dyDescent="0.35">
      <c r="V60" s="27">
        <v>34</v>
      </c>
      <c r="W60" s="28">
        <v>0.67</v>
      </c>
      <c r="X60" s="28">
        <v>0.33</v>
      </c>
      <c r="Y60" s="25">
        <f t="shared" si="9"/>
        <v>9.2175000000000007E-2</v>
      </c>
      <c r="Z60" s="31">
        <f t="shared" si="10"/>
        <v>6.3764071976309664E-2</v>
      </c>
    </row>
    <row r="61" spans="22:26" ht="23.25" x14ac:dyDescent="0.35">
      <c r="V61" s="27">
        <v>35</v>
      </c>
      <c r="W61" s="28">
        <v>0.66</v>
      </c>
      <c r="X61" s="28">
        <v>0.34</v>
      </c>
      <c r="Y61" s="25">
        <f t="shared" si="9"/>
        <v>9.215000000000001E-2</v>
      </c>
      <c r="Z61" s="31">
        <f t="shared" si="10"/>
        <v>6.232116414188682E-2</v>
      </c>
    </row>
    <row r="62" spans="22:26" ht="23.25" x14ac:dyDescent="0.35">
      <c r="V62" s="27">
        <v>36</v>
      </c>
      <c r="W62" s="28">
        <v>0.65</v>
      </c>
      <c r="X62" s="28">
        <v>0.35</v>
      </c>
      <c r="Y62" s="25">
        <f t="shared" si="9"/>
        <v>9.2124999999999999E-2</v>
      </c>
      <c r="Z62" s="31">
        <f t="shared" si="10"/>
        <v>6.0878336664202642E-2</v>
      </c>
    </row>
    <row r="63" spans="22:26" ht="23.25" x14ac:dyDescent="0.35">
      <c r="V63" s="27">
        <v>37</v>
      </c>
      <c r="W63" s="28">
        <v>0.64</v>
      </c>
      <c r="X63" s="28">
        <v>0.36</v>
      </c>
      <c r="Y63" s="25">
        <f t="shared" si="9"/>
        <v>9.2100000000000001E-2</v>
      </c>
      <c r="Z63" s="31">
        <f t="shared" si="10"/>
        <v>5.9435595395352099E-2</v>
      </c>
    </row>
    <row r="64" spans="22:26" ht="23.25" x14ac:dyDescent="0.35">
      <c r="V64" s="27">
        <v>38</v>
      </c>
      <c r="W64" s="28">
        <v>0.63</v>
      </c>
      <c r="X64" s="28">
        <v>0.37</v>
      </c>
      <c r="Y64" s="25">
        <f t="shared" si="9"/>
        <v>9.2075000000000004E-2</v>
      </c>
      <c r="Z64" s="31">
        <f t="shared" si="10"/>
        <v>5.7992946769413259E-2</v>
      </c>
    </row>
    <row r="65" spans="22:26" ht="23.25" x14ac:dyDescent="0.35">
      <c r="V65" s="27">
        <v>39</v>
      </c>
      <c r="W65" s="28">
        <v>0.62</v>
      </c>
      <c r="X65" s="28">
        <v>0.38</v>
      </c>
      <c r="Y65" s="25">
        <f t="shared" si="9"/>
        <v>9.2049999999999993E-2</v>
      </c>
      <c r="Z65" s="31">
        <f t="shared" si="10"/>
        <v>5.6550397876584384E-2</v>
      </c>
    </row>
    <row r="66" spans="22:26" ht="23.25" x14ac:dyDescent="0.35">
      <c r="V66" s="27">
        <v>40</v>
      </c>
      <c r="W66" s="28">
        <v>0.61</v>
      </c>
      <c r="X66" s="28">
        <v>0.39</v>
      </c>
      <c r="Y66" s="25">
        <f t="shared" si="9"/>
        <v>9.2024999999999996E-2</v>
      </c>
      <c r="Z66" s="31">
        <f t="shared" si="10"/>
        <v>5.5107956548941274E-2</v>
      </c>
    </row>
    <row r="67" spans="22:26" ht="23.25" x14ac:dyDescent="0.35">
      <c r="V67" s="27">
        <v>41</v>
      </c>
      <c r="W67" s="28">
        <v>0.6</v>
      </c>
      <c r="X67" s="28">
        <v>0.4</v>
      </c>
      <c r="Y67" s="25">
        <f t="shared" si="9"/>
        <v>9.1999999999999998E-2</v>
      </c>
      <c r="Z67" s="31">
        <f t="shared" si="10"/>
        <v>5.3665631459994943E-2</v>
      </c>
    </row>
    <row r="68" spans="22:26" ht="23.25" x14ac:dyDescent="0.35">
      <c r="V68" s="27">
        <v>42</v>
      </c>
      <c r="W68" s="28">
        <v>0.59</v>
      </c>
      <c r="X68" s="28">
        <v>0.41</v>
      </c>
      <c r="Y68" s="25">
        <f t="shared" si="9"/>
        <v>9.1975000000000001E-2</v>
      </c>
      <c r="Z68" s="31">
        <f t="shared" si="10"/>
        <v>5.2223432240709716E-2</v>
      </c>
    </row>
    <row r="69" spans="22:26" ht="23.25" x14ac:dyDescent="0.35">
      <c r="V69" s="27">
        <v>43</v>
      </c>
      <c r="W69" s="28">
        <v>0.57999999999999996</v>
      </c>
      <c r="X69" s="28">
        <v>0.42</v>
      </c>
      <c r="Y69" s="25">
        <f t="shared" si="9"/>
        <v>9.194999999999999E-2</v>
      </c>
      <c r="Z69" s="31">
        <f t="shared" si="10"/>
        <v>5.0781369615243731E-2</v>
      </c>
    </row>
    <row r="70" spans="22:26" ht="23.25" x14ac:dyDescent="0.35">
      <c r="V70" s="27">
        <v>44</v>
      </c>
      <c r="W70" s="28">
        <v>0.56999999999999995</v>
      </c>
      <c r="X70" s="28">
        <v>0.43</v>
      </c>
      <c r="Y70" s="25">
        <f t="shared" si="9"/>
        <v>9.1924999999999993E-2</v>
      </c>
      <c r="Z70" s="31">
        <f t="shared" si="10"/>
        <v>4.9339455560433565E-2</v>
      </c>
    </row>
    <row r="71" spans="22:26" ht="23.25" x14ac:dyDescent="0.35">
      <c r="V71" s="27">
        <v>45</v>
      </c>
      <c r="W71" s="28">
        <v>0.56000000000000005</v>
      </c>
      <c r="X71" s="28">
        <v>0.44</v>
      </c>
      <c r="Y71" s="25">
        <f t="shared" si="9"/>
        <v>9.1900000000000009E-2</v>
      </c>
      <c r="Z71" s="31">
        <f t="shared" si="10"/>
        <v>4.7897703494008979E-2</v>
      </c>
    </row>
    <row r="72" spans="22:26" ht="23.25" x14ac:dyDescent="0.35">
      <c r="V72" s="27">
        <v>46</v>
      </c>
      <c r="W72" s="28">
        <v>0.55000000000000004</v>
      </c>
      <c r="X72" s="28">
        <v>0.45</v>
      </c>
      <c r="Y72" s="25">
        <f t="shared" si="9"/>
        <v>9.1874999999999998E-2</v>
      </c>
      <c r="Z72" s="31">
        <f t="shared" si="10"/>
        <v>4.6456128497755815E-2</v>
      </c>
    </row>
    <row r="73" spans="22:26" ht="23.25" x14ac:dyDescent="0.35">
      <c r="V73" s="27">
        <v>47</v>
      </c>
      <c r="W73" s="28">
        <v>0.54</v>
      </c>
      <c r="X73" s="28">
        <v>0.46</v>
      </c>
      <c r="Y73" s="25">
        <f t="shared" si="9"/>
        <v>9.1850000000000001E-2</v>
      </c>
      <c r="Z73" s="31">
        <f t="shared" si="10"/>
        <v>4.5014747583430915E-2</v>
      </c>
    </row>
    <row r="74" spans="22:26" ht="23.25" x14ac:dyDescent="0.35">
      <c r="V74" s="27">
        <v>48</v>
      </c>
      <c r="W74" s="28">
        <v>0.53</v>
      </c>
      <c r="X74" s="28">
        <v>0.47</v>
      </c>
      <c r="Y74" s="25">
        <f t="shared" si="9"/>
        <v>9.182499999999999E-2</v>
      </c>
      <c r="Z74" s="31">
        <f t="shared" si="10"/>
        <v>4.3573580011286653E-2</v>
      </c>
    </row>
    <row r="75" spans="22:26" ht="23.25" x14ac:dyDescent="0.35">
      <c r="V75" s="27">
        <v>49</v>
      </c>
      <c r="W75" s="28">
        <v>0.52</v>
      </c>
      <c r="X75" s="28">
        <v>0.48</v>
      </c>
      <c r="Y75" s="25">
        <f t="shared" si="9"/>
        <v>9.1799999999999993E-2</v>
      </c>
      <c r="Z75" s="31">
        <f t="shared" si="10"/>
        <v>4.2132647673745832E-2</v>
      </c>
    </row>
    <row r="76" spans="22:26" ht="23.25" x14ac:dyDescent="0.35">
      <c r="V76" s="27">
        <v>50</v>
      </c>
      <c r="W76" s="28">
        <v>0.51</v>
      </c>
      <c r="X76" s="28">
        <v>0.49</v>
      </c>
      <c r="Y76" s="25">
        <f t="shared" si="9"/>
        <v>9.1774999999999995E-2</v>
      </c>
      <c r="Z76" s="31">
        <f t="shared" si="10"/>
        <v>4.0691975560299354E-2</v>
      </c>
    </row>
    <row r="77" spans="22:26" ht="23.25" x14ac:dyDescent="0.35">
      <c r="V77" s="27">
        <v>51</v>
      </c>
      <c r="W77" s="28">
        <v>0.5</v>
      </c>
      <c r="X77" s="28">
        <v>0.5</v>
      </c>
      <c r="Y77" s="25">
        <f t="shared" si="9"/>
        <v>9.1749999999999998E-2</v>
      </c>
      <c r="Z77" s="31">
        <f t="shared" si="10"/>
        <v>3.9251592324388566E-2</v>
      </c>
    </row>
    <row r="78" spans="22:26" ht="23.25" x14ac:dyDescent="0.35">
      <c r="V78" s="27">
        <v>52</v>
      </c>
      <c r="W78" s="28">
        <v>0.49</v>
      </c>
      <c r="X78" s="28">
        <v>0.51</v>
      </c>
      <c r="Y78" s="25">
        <f t="shared" si="9"/>
        <v>9.1725000000000001E-2</v>
      </c>
      <c r="Z78" s="31">
        <f t="shared" si="10"/>
        <v>3.7811530979318983E-2</v>
      </c>
    </row>
    <row r="79" spans="22:26" ht="23.25" x14ac:dyDescent="0.35">
      <c r="V79" s="27">
        <v>53</v>
      </c>
      <c r="W79" s="28">
        <v>0.48</v>
      </c>
      <c r="X79" s="28">
        <v>0.52</v>
      </c>
      <c r="Y79" s="25">
        <f t="shared" si="9"/>
        <v>9.1700000000000004E-2</v>
      </c>
      <c r="Z79" s="31">
        <f t="shared" si="10"/>
        <v>3.6371829758756975E-2</v>
      </c>
    </row>
    <row r="80" spans="22:26" ht="23.25" x14ac:dyDescent="0.35">
      <c r="V80" s="27">
        <v>54</v>
      </c>
      <c r="W80" s="28">
        <v>0.47</v>
      </c>
      <c r="X80" s="28">
        <v>0.53</v>
      </c>
      <c r="Y80" s="25">
        <f t="shared" si="9"/>
        <v>9.1675000000000006E-2</v>
      </c>
      <c r="Z80" s="31">
        <f t="shared" si="10"/>
        <v>3.4932533188991595E-2</v>
      </c>
    </row>
    <row r="81" spans="22:26" ht="23.25" x14ac:dyDescent="0.35">
      <c r="V81" s="27">
        <v>55</v>
      </c>
      <c r="W81" s="28">
        <v>0.46</v>
      </c>
      <c r="X81" s="28">
        <v>0.54</v>
      </c>
      <c r="Y81" s="25">
        <f t="shared" si="9"/>
        <v>9.1650000000000009E-2</v>
      </c>
      <c r="Z81" s="31">
        <f t="shared" si="10"/>
        <v>3.3493693436227656E-2</v>
      </c>
    </row>
    <row r="82" spans="22:26" ht="23.25" x14ac:dyDescent="0.35">
      <c r="V82" s="27">
        <v>56</v>
      </c>
      <c r="W82" s="28">
        <v>0.45</v>
      </c>
      <c r="X82" s="28">
        <v>0.55000000000000004</v>
      </c>
      <c r="Y82" s="25">
        <f t="shared" si="9"/>
        <v>9.1624999999999998E-2</v>
      </c>
      <c r="Z82" s="31">
        <f t="shared" si="10"/>
        <v>3.2055372014687333E-2</v>
      </c>
    </row>
    <row r="83" spans="22:26" ht="23.25" x14ac:dyDescent="0.35">
      <c r="V83" s="27">
        <v>57</v>
      </c>
      <c r="W83" s="28">
        <v>0.44</v>
      </c>
      <c r="X83" s="28">
        <v>0.56000000000000005</v>
      </c>
      <c r="Y83" s="25">
        <f t="shared" si="9"/>
        <v>9.1600000000000001E-2</v>
      </c>
      <c r="Z83" s="31">
        <f t="shared" si="10"/>
        <v>3.0617641973215367E-2</v>
      </c>
    </row>
    <row r="84" spans="22:26" ht="23.25" x14ac:dyDescent="0.35">
      <c r="V84" s="27">
        <v>58</v>
      </c>
      <c r="W84" s="28">
        <v>0.42999999999999899</v>
      </c>
      <c r="X84" s="28">
        <v>0.56999999999999995</v>
      </c>
      <c r="Y84" s="25">
        <f t="shared" si="9"/>
        <v>9.1574999999999906E-2</v>
      </c>
      <c r="Z84" s="31">
        <f t="shared" si="10"/>
        <v>2.9180590723972558E-2</v>
      </c>
    </row>
    <row r="85" spans="22:26" ht="23.25" x14ac:dyDescent="0.35">
      <c r="V85" s="27">
        <v>59</v>
      </c>
      <c r="W85" s="28">
        <v>0.41999999999999899</v>
      </c>
      <c r="X85" s="28">
        <v>0.57999999999999996</v>
      </c>
      <c r="Y85" s="25">
        <f t="shared" si="9"/>
        <v>9.1549999999999909E-2</v>
      </c>
      <c r="Z85" s="31">
        <f t="shared" si="10"/>
        <v>2.7744323743785746E-2</v>
      </c>
    </row>
    <row r="86" spans="22:26" ht="23.25" x14ac:dyDescent="0.35">
      <c r="V86" s="27">
        <v>60</v>
      </c>
      <c r="W86" s="28">
        <v>0.40999999999999898</v>
      </c>
      <c r="X86" s="28">
        <v>0.59</v>
      </c>
      <c r="Y86" s="25">
        <f t="shared" si="9"/>
        <v>9.1524999999999912E-2</v>
      </c>
      <c r="Z86" s="31">
        <f t="shared" si="10"/>
        <v>2.6308969478107534E-2</v>
      </c>
    </row>
    <row r="87" spans="22:26" ht="23.25" x14ac:dyDescent="0.35">
      <c r="V87" s="27">
        <v>61</v>
      </c>
      <c r="W87" s="28">
        <v>0.39999999999999902</v>
      </c>
      <c r="X87" s="28">
        <v>0.6</v>
      </c>
      <c r="Y87" s="25">
        <f t="shared" si="9"/>
        <v>9.1499999999999901E-2</v>
      </c>
      <c r="Z87" s="31">
        <f t="shared" si="10"/>
        <v>2.4874685927665386E-2</v>
      </c>
    </row>
    <row r="88" spans="22:26" ht="23.25" x14ac:dyDescent="0.35">
      <c r="V88" s="27">
        <v>62</v>
      </c>
      <c r="W88" s="28">
        <v>0.38999999999999901</v>
      </c>
      <c r="X88" s="28">
        <v>0.61</v>
      </c>
      <c r="Y88" s="25">
        <f t="shared" si="9"/>
        <v>9.1474999999999904E-2</v>
      </c>
      <c r="Z88" s="31">
        <f t="shared" si="10"/>
        <v>2.3441669629102678E-2</v>
      </c>
    </row>
    <row r="89" spans="22:26" ht="23.25" x14ac:dyDescent="0.35">
      <c r="V89" s="27">
        <v>63</v>
      </c>
      <c r="W89" s="28">
        <v>0.37999999999999901</v>
      </c>
      <c r="X89" s="28">
        <v>0.62</v>
      </c>
      <c r="Y89" s="25">
        <f t="shared" si="9"/>
        <v>9.1449999999999906E-2</v>
      </c>
      <c r="Z89" s="31">
        <f t="shared" si="10"/>
        <v>2.2010168104764562E-2</v>
      </c>
    </row>
    <row r="90" spans="22:26" ht="23.25" x14ac:dyDescent="0.35">
      <c r="V90" s="27">
        <v>64</v>
      </c>
      <c r="W90" s="28">
        <v>0.369999999999999</v>
      </c>
      <c r="X90" s="28">
        <v>0.63</v>
      </c>
      <c r="Y90" s="25">
        <f t="shared" si="9"/>
        <v>9.1424999999999895E-2</v>
      </c>
      <c r="Z90" s="31">
        <f t="shared" si="10"/>
        <v>2.0580497442967572E-2</v>
      </c>
    </row>
    <row r="91" spans="22:26" ht="23.25" x14ac:dyDescent="0.35">
      <c r="V91" s="27">
        <v>65</v>
      </c>
      <c r="W91" s="28">
        <v>0.35999999999999899</v>
      </c>
      <c r="X91" s="28">
        <v>0.64</v>
      </c>
      <c r="Y91" s="25">
        <f t="shared" si="9"/>
        <v>9.1399999999999898E-2</v>
      </c>
      <c r="Z91" s="31">
        <f t="shared" si="10"/>
        <v>1.9153067639414729E-2</v>
      </c>
    </row>
    <row r="92" spans="22:26" ht="23.25" x14ac:dyDescent="0.35">
      <c r="V92" s="27">
        <v>66</v>
      </c>
      <c r="W92" s="28">
        <v>0.34999999999999898</v>
      </c>
      <c r="X92" s="28">
        <v>0.65</v>
      </c>
      <c r="Y92" s="25">
        <f t="shared" ref="Y92:Y127" si="11">W92*$L$24+X92*$L$25</f>
        <v>9.1374999999999901E-2</v>
      </c>
      <c r="Z92" s="31">
        <f t="shared" ref="Z92:Z127" si="12">SQRT(W92*W92*$K$9+X92*X92*$T$9+2*W92*X92*$K$17*$T$17*$X$9)</f>
        <v>1.7728419980359109E-2</v>
      </c>
    </row>
    <row r="93" spans="22:26" ht="23.25" x14ac:dyDescent="0.35">
      <c r="V93" s="27">
        <v>67</v>
      </c>
      <c r="W93" s="28">
        <v>0.33999999999999903</v>
      </c>
      <c r="X93" s="28">
        <v>0.66</v>
      </c>
      <c r="Y93" s="25">
        <f t="shared" si="11"/>
        <v>9.1349999999999903E-2</v>
      </c>
      <c r="Z93" s="31">
        <f t="shared" si="12"/>
        <v>1.630728364872569E-2</v>
      </c>
    </row>
    <row r="94" spans="22:26" ht="23.25" x14ac:dyDescent="0.35">
      <c r="V94" s="27">
        <v>68</v>
      </c>
      <c r="W94" s="28">
        <v>0.32999999999999902</v>
      </c>
      <c r="X94" s="28">
        <v>0.67</v>
      </c>
      <c r="Y94" s="25">
        <f t="shared" si="11"/>
        <v>9.1324999999999906E-2</v>
      </c>
      <c r="Z94" s="31">
        <f t="shared" si="12"/>
        <v>1.4890664021459771E-2</v>
      </c>
    </row>
    <row r="95" spans="22:26" ht="23.25" x14ac:dyDescent="0.35">
      <c r="V95" s="27">
        <v>69</v>
      </c>
      <c r="W95" s="28">
        <v>0.31999999999999901</v>
      </c>
      <c r="X95" s="28">
        <v>0.68</v>
      </c>
      <c r="Y95" s="25">
        <f t="shared" si="11"/>
        <v>9.1299999999999909E-2</v>
      </c>
      <c r="Z95" s="31">
        <f t="shared" si="12"/>
        <v>1.3479985163196465E-2</v>
      </c>
    </row>
    <row r="96" spans="22:26" ht="23.25" x14ac:dyDescent="0.35">
      <c r="V96" s="27">
        <v>70</v>
      </c>
      <c r="W96" s="28">
        <v>0.309999999999999</v>
      </c>
      <c r="X96" s="28">
        <v>0.69</v>
      </c>
      <c r="Y96" s="25">
        <f t="shared" si="11"/>
        <v>9.1274999999999898E-2</v>
      </c>
      <c r="Z96" s="31">
        <f t="shared" si="12"/>
        <v>1.2077328967946404E-2</v>
      </c>
    </row>
    <row r="97" spans="22:26" ht="23.25" x14ac:dyDescent="0.35">
      <c r="V97" s="27">
        <v>71</v>
      </c>
      <c r="W97" s="28">
        <v>0.29999999999999899</v>
      </c>
      <c r="X97" s="28">
        <v>0.7</v>
      </c>
      <c r="Y97" s="25">
        <f t="shared" si="11"/>
        <v>9.1249999999999901E-2</v>
      </c>
      <c r="Z97" s="31">
        <f t="shared" si="12"/>
        <v>1.068585513658114E-2</v>
      </c>
    </row>
    <row r="98" spans="22:26" ht="23.25" x14ac:dyDescent="0.35">
      <c r="V98" s="27">
        <v>72</v>
      </c>
      <c r="W98" s="28">
        <v>0.28999999999999898</v>
      </c>
      <c r="X98" s="28">
        <v>0.71</v>
      </c>
      <c r="Y98" s="25">
        <f t="shared" si="11"/>
        <v>9.122499999999989E-2</v>
      </c>
      <c r="Z98" s="31">
        <f t="shared" si="12"/>
        <v>9.3105786608565916E-3</v>
      </c>
    </row>
    <row r="99" spans="22:26" ht="23.25" x14ac:dyDescent="0.35">
      <c r="V99" s="27">
        <v>73</v>
      </c>
      <c r="W99" s="28">
        <v>0.27999999999999903</v>
      </c>
      <c r="X99" s="28">
        <v>0.72</v>
      </c>
      <c r="Y99" s="25">
        <f t="shared" si="11"/>
        <v>9.1199999999999906E-2</v>
      </c>
      <c r="Z99" s="31">
        <f t="shared" si="12"/>
        <v>7.9598994968528604E-3</v>
      </c>
    </row>
    <row r="100" spans="22:26" ht="23.25" x14ac:dyDescent="0.35">
      <c r="V100" s="27">
        <v>74</v>
      </c>
      <c r="W100" s="28">
        <v>0.26999999999999902</v>
      </c>
      <c r="X100" s="28">
        <v>0.73</v>
      </c>
      <c r="Y100" s="25">
        <f t="shared" si="11"/>
        <v>9.1174999999999909E-2</v>
      </c>
      <c r="Z100" s="31">
        <f t="shared" si="12"/>
        <v>6.6488250841783055E-3</v>
      </c>
    </row>
    <row r="101" spans="22:26" ht="23.25" x14ac:dyDescent="0.35">
      <c r="V101" s="27">
        <v>75</v>
      </c>
      <c r="W101" s="28">
        <v>0.25999999999999901</v>
      </c>
      <c r="X101" s="28">
        <v>0.74</v>
      </c>
      <c r="Y101" s="25">
        <f t="shared" si="11"/>
        <v>9.1149999999999912E-2</v>
      </c>
      <c r="Z101" s="31">
        <f t="shared" si="12"/>
        <v>5.40624638728194E-3</v>
      </c>
    </row>
    <row r="102" spans="22:26" ht="23.25" x14ac:dyDescent="0.35">
      <c r="V102" s="27">
        <v>76</v>
      </c>
      <c r="W102" s="28">
        <v>0.249999999999999</v>
      </c>
      <c r="X102" s="28">
        <v>0.75</v>
      </c>
      <c r="Y102" s="25">
        <f t="shared" si="11"/>
        <v>9.1124999999999901E-2</v>
      </c>
      <c r="Z102" s="31">
        <f t="shared" si="12"/>
        <v>4.2920711783472724E-3</v>
      </c>
    </row>
    <row r="103" spans="22:26" ht="23.25" x14ac:dyDescent="0.35">
      <c r="V103" s="27">
        <v>77</v>
      </c>
      <c r="W103" s="28">
        <v>0.23999999999999899</v>
      </c>
      <c r="X103" s="28">
        <v>0.76</v>
      </c>
      <c r="Y103" s="25">
        <f t="shared" si="11"/>
        <v>9.1099999999999903E-2</v>
      </c>
      <c r="Z103" s="31">
        <f t="shared" si="12"/>
        <v>3.4336569426778188E-3</v>
      </c>
    </row>
    <row r="104" spans="22:26" ht="23.25" x14ac:dyDescent="0.35">
      <c r="V104" s="27">
        <v>78</v>
      </c>
      <c r="W104" s="28">
        <v>0.22999999999999901</v>
      </c>
      <c r="X104" s="28">
        <v>0.77</v>
      </c>
      <c r="Y104" s="25">
        <f t="shared" si="11"/>
        <v>9.1074999999999906E-2</v>
      </c>
      <c r="Z104" s="31">
        <f t="shared" si="12"/>
        <v>3.0548117781624422E-3</v>
      </c>
    </row>
    <row r="105" spans="22:26" ht="23.25" x14ac:dyDescent="0.35">
      <c r="V105" s="27">
        <v>79</v>
      </c>
      <c r="W105" s="28">
        <v>0.219999999999999</v>
      </c>
      <c r="X105" s="28">
        <v>0.78</v>
      </c>
      <c r="Y105" s="25">
        <f t="shared" si="11"/>
        <v>9.1049999999999909E-2</v>
      </c>
      <c r="Z105" s="31">
        <f t="shared" si="12"/>
        <v>3.3237779709240976E-3</v>
      </c>
    </row>
    <row r="106" spans="22:26" ht="23.25" x14ac:dyDescent="0.35">
      <c r="V106" s="27">
        <v>80</v>
      </c>
      <c r="W106" s="28">
        <v>0.20999999999999899</v>
      </c>
      <c r="X106" s="28">
        <v>0.79</v>
      </c>
      <c r="Y106" s="25">
        <f t="shared" si="11"/>
        <v>9.1024999999999912E-2</v>
      </c>
      <c r="Z106" s="31">
        <f t="shared" si="12"/>
        <v>4.1154434754957538E-3</v>
      </c>
    </row>
    <row r="107" spans="22:26" ht="23.25" x14ac:dyDescent="0.35">
      <c r="V107" s="27">
        <v>81</v>
      </c>
      <c r="W107" s="28">
        <v>0.19999999999999901</v>
      </c>
      <c r="X107" s="28">
        <v>0.8</v>
      </c>
      <c r="Y107" s="25">
        <f t="shared" si="11"/>
        <v>9.0999999999999914E-2</v>
      </c>
      <c r="Z107" s="31">
        <f t="shared" si="12"/>
        <v>5.1961524227067471E-3</v>
      </c>
    </row>
    <row r="108" spans="22:26" ht="23.25" x14ac:dyDescent="0.35">
      <c r="V108" s="27">
        <v>82</v>
      </c>
      <c r="W108" s="28">
        <v>0.189999999999999</v>
      </c>
      <c r="X108" s="28">
        <v>0.81</v>
      </c>
      <c r="Y108" s="25">
        <f t="shared" si="11"/>
        <v>9.0974999999999917E-2</v>
      </c>
      <c r="Z108" s="31">
        <f t="shared" si="12"/>
        <v>6.4215944281775785E-3</v>
      </c>
    </row>
    <row r="109" spans="22:26" ht="23.25" x14ac:dyDescent="0.35">
      <c r="V109" s="27">
        <v>83</v>
      </c>
      <c r="W109" s="28">
        <v>0.17999999999999899</v>
      </c>
      <c r="X109" s="28">
        <v>0.82</v>
      </c>
      <c r="Y109" s="25">
        <f t="shared" si="11"/>
        <v>9.0949999999999906E-2</v>
      </c>
      <c r="Z109" s="31">
        <f t="shared" si="12"/>
        <v>7.7231793971137041E-3</v>
      </c>
    </row>
    <row r="110" spans="22:26" ht="23.25" x14ac:dyDescent="0.35">
      <c r="V110" s="27">
        <v>84</v>
      </c>
      <c r="W110" s="28">
        <v>0.16999999999999901</v>
      </c>
      <c r="X110" s="28">
        <v>0.83</v>
      </c>
      <c r="Y110" s="25">
        <f t="shared" si="11"/>
        <v>9.0924999999999895E-2</v>
      </c>
      <c r="Z110" s="31">
        <f t="shared" si="12"/>
        <v>9.0681792549553199E-3</v>
      </c>
    </row>
    <row r="111" spans="22:26" ht="23.25" x14ac:dyDescent="0.35">
      <c r="V111" s="27">
        <v>85</v>
      </c>
      <c r="W111" s="28">
        <v>0.159999999999999</v>
      </c>
      <c r="X111" s="28">
        <v>0.84</v>
      </c>
      <c r="Y111" s="25">
        <f t="shared" si="11"/>
        <v>9.0899999999999898E-2</v>
      </c>
      <c r="Z111" s="31">
        <f t="shared" si="12"/>
        <v>1.0439827584783293E-2</v>
      </c>
    </row>
    <row r="112" spans="22:26" ht="23.25" x14ac:dyDescent="0.35">
      <c r="V112" s="27">
        <v>86</v>
      </c>
      <c r="W112" s="28">
        <v>0.149999999999999</v>
      </c>
      <c r="X112" s="28">
        <v>0.85</v>
      </c>
      <c r="Y112" s="25">
        <f t="shared" si="11"/>
        <v>9.08749999999999E-2</v>
      </c>
      <c r="Z112" s="31">
        <f t="shared" si="12"/>
        <v>1.1828857721690742E-2</v>
      </c>
    </row>
    <row r="113" spans="22:26" ht="23.25" x14ac:dyDescent="0.35">
      <c r="V113" s="27">
        <v>87</v>
      </c>
      <c r="W113" s="28">
        <v>0.13999999999999899</v>
      </c>
      <c r="X113" s="28">
        <v>0.86</v>
      </c>
      <c r="Y113" s="25">
        <f t="shared" si="11"/>
        <v>9.0849999999999903E-2</v>
      </c>
      <c r="Z113" s="31">
        <f t="shared" si="12"/>
        <v>1.3229795916793383E-2</v>
      </c>
    </row>
    <row r="114" spans="22:26" ht="23.25" x14ac:dyDescent="0.35">
      <c r="V114" s="27">
        <v>88</v>
      </c>
      <c r="W114" s="28">
        <v>0.12999999999999901</v>
      </c>
      <c r="X114" s="28">
        <v>0.87</v>
      </c>
      <c r="Y114" s="25">
        <f t="shared" si="11"/>
        <v>9.0824999999999906E-2</v>
      </c>
      <c r="Z114" s="31">
        <f t="shared" si="12"/>
        <v>1.463922385237699E-2</v>
      </c>
    </row>
    <row r="115" spans="22:26" ht="23.25" x14ac:dyDescent="0.35">
      <c r="V115" s="27">
        <v>89</v>
      </c>
      <c r="W115" s="28">
        <v>0.119999999999999</v>
      </c>
      <c r="X115" s="28">
        <v>0.88</v>
      </c>
      <c r="Y115" s="25">
        <f t="shared" si="11"/>
        <v>9.0799999999999909E-2</v>
      </c>
      <c r="Z115" s="31">
        <f t="shared" si="12"/>
        <v>1.605490579231169E-2</v>
      </c>
    </row>
    <row r="116" spans="22:26" ht="23.25" x14ac:dyDescent="0.35">
      <c r="V116" s="27">
        <v>90</v>
      </c>
      <c r="W116" s="28">
        <v>0.109999999999999</v>
      </c>
      <c r="X116" s="28">
        <v>0.89</v>
      </c>
      <c r="Y116" s="25">
        <f t="shared" si="11"/>
        <v>9.0774999999999911E-2</v>
      </c>
      <c r="Z116" s="31">
        <f t="shared" si="12"/>
        <v>1.7475321885447603E-2</v>
      </c>
    </row>
    <row r="117" spans="22:26" ht="23.25" x14ac:dyDescent="0.35">
      <c r="V117" s="27">
        <v>91</v>
      </c>
      <c r="W117" s="28">
        <v>9.9999999999999006E-2</v>
      </c>
      <c r="X117" s="28">
        <v>0.9</v>
      </c>
      <c r="Y117" s="25">
        <f t="shared" si="11"/>
        <v>9.07499999999999E-2</v>
      </c>
      <c r="Z117" s="31">
        <f t="shared" si="12"/>
        <v>1.8899404752531344E-2</v>
      </c>
    </row>
    <row r="118" spans="22:26" ht="23.25" x14ac:dyDescent="0.35">
      <c r="V118" s="27">
        <v>92</v>
      </c>
      <c r="W118" s="28">
        <v>8.9999999999998997E-2</v>
      </c>
      <c r="X118" s="28">
        <v>0.91</v>
      </c>
      <c r="Y118" s="25">
        <f t="shared" si="11"/>
        <v>9.0724999999999903E-2</v>
      </c>
      <c r="Z118" s="31">
        <f t="shared" si="12"/>
        <v>2.0326383716736354E-2</v>
      </c>
    </row>
    <row r="119" spans="22:26" ht="23.25" x14ac:dyDescent="0.35">
      <c r="V119" s="27">
        <v>93</v>
      </c>
      <c r="W119" s="28">
        <v>7.9999999999999002E-2</v>
      </c>
      <c r="X119" s="28">
        <v>0.92</v>
      </c>
      <c r="Y119" s="25">
        <f t="shared" si="11"/>
        <v>9.0699999999999906E-2</v>
      </c>
      <c r="Z119" s="31">
        <f t="shared" si="12"/>
        <v>2.175568891117919E-2</v>
      </c>
    </row>
    <row r="120" spans="22:26" ht="23.25" x14ac:dyDescent="0.35">
      <c r="V120" s="27">
        <v>94</v>
      </c>
      <c r="W120" s="28">
        <v>6.9999999999998994E-2</v>
      </c>
      <c r="X120" s="28">
        <v>0.93</v>
      </c>
      <c r="Y120" s="25">
        <f t="shared" si="11"/>
        <v>9.0674999999999908E-2</v>
      </c>
      <c r="Z120" s="31">
        <f t="shared" si="12"/>
        <v>2.3186890153705508E-2</v>
      </c>
    </row>
    <row r="121" spans="22:26" ht="23.25" x14ac:dyDescent="0.35">
      <c r="V121" s="27">
        <v>95</v>
      </c>
      <c r="W121" s="28">
        <v>5.9999999999999103E-2</v>
      </c>
      <c r="X121" s="28">
        <v>0.94</v>
      </c>
      <c r="Y121" s="25">
        <f t="shared" si="11"/>
        <v>9.0649999999999911E-2</v>
      </c>
      <c r="Z121" s="31">
        <f t="shared" si="12"/>
        <v>2.461965678071092E-2</v>
      </c>
    </row>
    <row r="122" spans="22:26" ht="23.25" x14ac:dyDescent="0.35">
      <c r="V122" s="27">
        <v>96</v>
      </c>
      <c r="W122" s="28">
        <v>4.9999999999998997E-2</v>
      </c>
      <c r="X122" s="28">
        <v>0.95</v>
      </c>
      <c r="Y122" s="25">
        <f t="shared" si="11"/>
        <v>9.06249999999999E-2</v>
      </c>
      <c r="Z122" s="31">
        <f t="shared" si="12"/>
        <v>2.6053730539022733E-2</v>
      </c>
    </row>
    <row r="123" spans="22:26" ht="23.25" x14ac:dyDescent="0.35">
      <c r="V123" s="27">
        <v>97</v>
      </c>
      <c r="W123" s="28">
        <v>3.9999999999999002E-2</v>
      </c>
      <c r="X123" s="28">
        <v>0.96</v>
      </c>
      <c r="Y123" s="25">
        <f t="shared" si="11"/>
        <v>9.0599999999999903E-2</v>
      </c>
      <c r="Z123" s="31">
        <f t="shared" si="12"/>
        <v>2.748890685349285E-2</v>
      </c>
    </row>
    <row r="124" spans="22:26" ht="23.25" x14ac:dyDescent="0.35">
      <c r="V124" s="27">
        <v>98</v>
      </c>
      <c r="W124" s="28">
        <v>2.9999999999999E-2</v>
      </c>
      <c r="X124" s="28">
        <v>0.97</v>
      </c>
      <c r="Y124" s="25">
        <f t="shared" si="11"/>
        <v>9.0574999999999892E-2</v>
      </c>
      <c r="Z124" s="31">
        <f t="shared" si="12"/>
        <v>2.8925021607597922E-2</v>
      </c>
    </row>
    <row r="125" spans="22:26" ht="23.25" x14ac:dyDescent="0.35">
      <c r="V125" s="27">
        <v>99</v>
      </c>
      <c r="W125" s="28">
        <v>1.9999999999999001E-2</v>
      </c>
      <c r="X125" s="28">
        <v>0.98</v>
      </c>
      <c r="Y125" s="25">
        <f t="shared" si="11"/>
        <v>9.0549999999999894E-2</v>
      </c>
      <c r="Z125" s="31">
        <f t="shared" si="12"/>
        <v>3.0361941637517303E-2</v>
      </c>
    </row>
    <row r="126" spans="22:26" ht="23.25" x14ac:dyDescent="0.35">
      <c r="V126" s="27">
        <v>100</v>
      </c>
      <c r="W126" s="28">
        <v>9.9999999999990097E-3</v>
      </c>
      <c r="X126" s="28">
        <v>0.99</v>
      </c>
      <c r="Y126" s="25">
        <f t="shared" si="11"/>
        <v>9.0524999999999897E-2</v>
      </c>
      <c r="Z126" s="31">
        <f t="shared" si="12"/>
        <v>3.1799557779944157E-2</v>
      </c>
    </row>
    <row r="127" spans="22:26" ht="23.25" x14ac:dyDescent="0.35">
      <c r="V127" s="27">
        <v>101</v>
      </c>
      <c r="W127" s="28">
        <v>0</v>
      </c>
      <c r="X127" s="28">
        <v>1</v>
      </c>
      <c r="Y127" s="25">
        <f t="shared" si="11"/>
        <v>9.0499999999999997E-2</v>
      </c>
      <c r="Z127" s="31">
        <f t="shared" si="12"/>
        <v>3.3237779709240509E-2</v>
      </c>
    </row>
  </sheetData>
  <mergeCells count="3">
    <mergeCell ref="E2:K2"/>
    <mergeCell ref="N2:S2"/>
    <mergeCell ref="V25:Z25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ARÇELİK &amp; VESTEL_Tekil Men. Kıy</vt:lpstr>
      <vt:lpstr>ARÇELİK &amp; VESTEL_Portföy_1</vt:lpstr>
      <vt:lpstr>ARÇELİK &amp; VESTEL_Portföy_2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2019-11-25T10:47:58Z</dcterms:modified>
</cp:coreProperties>
</file>