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ETKM" sheetId="1" r:id="rId1"/>
  </sheets>
  <calcPr calcId="145621"/>
</workbook>
</file>

<file path=xl/calcChain.xml><?xml version="1.0" encoding="utf-8"?>
<calcChain xmlns="http://schemas.openxmlformats.org/spreadsheetml/2006/main">
  <c r="F56" i="1" l="1"/>
  <c r="F43" i="1"/>
  <c r="C36" i="1"/>
  <c r="G33" i="1"/>
  <c r="G32" i="1"/>
  <c r="K33" i="1"/>
  <c r="C35" i="1"/>
  <c r="C31" i="1"/>
  <c r="C30" i="1"/>
</calcChain>
</file>

<file path=xl/sharedStrings.xml><?xml version="1.0" encoding="utf-8"?>
<sst xmlns="http://schemas.openxmlformats.org/spreadsheetml/2006/main" count="66" uniqueCount="58">
  <si>
    <t>2016/12</t>
  </si>
  <si>
    <t>Stoklar (net)</t>
  </si>
  <si>
    <t>2017/12</t>
  </si>
  <si>
    <t>CARİ / DÖNEN VARLIKLAR</t>
  </si>
  <si>
    <t>Hazır Değerler</t>
  </si>
  <si>
    <t>Ticari Alacaklar (net)</t>
  </si>
  <si>
    <t>Diğer Alacaklar (net)</t>
  </si>
  <si>
    <t>Ertelenen Vergi Varlıkları</t>
  </si>
  <si>
    <t>Diğer Cari/Dönen Varlıklar</t>
  </si>
  <si>
    <t>CARİ OLMAYAN / DURAN VARLIKLAR</t>
  </si>
  <si>
    <t>Diğer Alacaklar</t>
  </si>
  <si>
    <t>Yatırım Amaçlı Gayrimenkuller (net)</t>
  </si>
  <si>
    <t>Maddi Varlıklar (net)</t>
  </si>
  <si>
    <t>Maddi Olmayan Varlıklar (net)</t>
  </si>
  <si>
    <t>Diğer Cari Olmayan/Duran Varlıklar</t>
  </si>
  <si>
    <t>TOPLAM VARLIKLAR</t>
  </si>
  <si>
    <t>KISA VADELİ YÜKÜMLÜLÜKLER</t>
  </si>
  <si>
    <t>Finansal Borçlar (net)</t>
  </si>
  <si>
    <t>Uzun Vadeli Finansal Borçların Kısa Vadeli Kısımları (net)</t>
  </si>
  <si>
    <t>Ticari Borçlar (net)</t>
  </si>
  <si>
    <t>Diğer Borçlar</t>
  </si>
  <si>
    <t>Borç Karşılıkları</t>
  </si>
  <si>
    <t>Diğer Yükümlülükler (net)</t>
  </si>
  <si>
    <t>UZUN VADELİ YÜKÜMLÜLÜKLER</t>
  </si>
  <si>
    <t>ANA ORTAKLIK DIŞI PAYLAR</t>
  </si>
  <si>
    <t>ÖZ SERMAYE (ANA ORTAKLIĞA AİT)</t>
  </si>
  <si>
    <t>Sermaye</t>
  </si>
  <si>
    <t>Sermaye Yedekleri</t>
  </si>
  <si>
    <t>Kar Yedekleri</t>
  </si>
  <si>
    <t>Net Dönem Karı</t>
  </si>
  <si>
    <t>Geçmiş Yıl Karları</t>
  </si>
  <si>
    <t>TOPLAM ÖZ SERMAYE VE YÜKÜMLÜLÜKLER</t>
  </si>
  <si>
    <t>SATIŞ GELİRLERİ (NET)</t>
  </si>
  <si>
    <t>SATIŞLARIN MALİYETİ (-)</t>
  </si>
  <si>
    <t>BRÜT ESAS FAALİYET KARI/ZARARI</t>
  </si>
  <si>
    <t>FAALİYET GİDERLERİ (-)</t>
  </si>
  <si>
    <t>NET ESAS FAALİYET KARI/ZARARI</t>
  </si>
  <si>
    <t>DİĞER FAALİYETLERDEN GELİR VE KARLAR</t>
  </si>
  <si>
    <t>DİĞER FAALİYETLERDEN GİDER VE ZARARLAR (-)</t>
  </si>
  <si>
    <t>FAALİYET KARI VEYA ZARARI</t>
  </si>
  <si>
    <t>VERGİ ÖNCESİ KAR/ZARAR</t>
  </si>
  <si>
    <t>VERGİLER</t>
  </si>
  <si>
    <t>NET DÖNEM KARI/ZARARI</t>
  </si>
  <si>
    <t>PETKİM A.Ş. BİLANÇOSU</t>
  </si>
  <si>
    <t>PETKİM A.Ş. GELİR TABLSOU</t>
  </si>
  <si>
    <t>ALACAK YÖNETİMİ</t>
  </si>
  <si>
    <t>ADH</t>
  </si>
  <si>
    <t>ATES</t>
  </si>
  <si>
    <t>STOK YÖNETİMİ</t>
  </si>
  <si>
    <t>SDH</t>
  </si>
  <si>
    <t>SETS</t>
  </si>
  <si>
    <t>BORÇ YÖNETİMİ</t>
  </si>
  <si>
    <t>BDH</t>
  </si>
  <si>
    <t>BÖS</t>
  </si>
  <si>
    <t xml:space="preserve">NDS= </t>
  </si>
  <si>
    <t>SETS + ATES - BÖS</t>
  </si>
  <si>
    <t xml:space="preserve">KREDİLİ ALIŞLAR= </t>
  </si>
  <si>
    <t>STMM - DBMM + DSMM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</si>
</sst>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" fontId="0" fillId="0" borderId="0" xfId="0" applyNumberFormat="1"/>
    <xf numFmtId="0" fontId="2" fillId="0" borderId="0" xfId="0" applyFont="1" applyAlignmen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5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6" xfId="0" applyFill="1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4" fontId="0" fillId="0" borderId="0" xfId="0" applyNumberFormat="1" applyBorder="1"/>
    <xf numFmtId="0" fontId="1" fillId="0" borderId="0" xfId="0" applyFont="1" applyBorder="1" applyAlignment="1"/>
    <xf numFmtId="4" fontId="0" fillId="0" borderId="6" xfId="0" applyNumberFormat="1" applyBorder="1"/>
    <xf numFmtId="0" fontId="1" fillId="0" borderId="5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5" xfId="0" applyFont="1" applyBorder="1" applyAlignment="1"/>
    <xf numFmtId="0" fontId="0" fillId="0" borderId="6" xfId="0" applyBorder="1"/>
    <xf numFmtId="0" fontId="2" fillId="0" borderId="0" xfId="0" applyFont="1" applyBorder="1" applyAlignment="1"/>
    <xf numFmtId="0" fontId="2" fillId="0" borderId="5" xfId="0" applyFont="1" applyBorder="1" applyAlignment="1"/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2" fillId="0" borderId="8" xfId="0" applyFont="1" applyBorder="1" applyAlignment="1"/>
    <xf numFmtId="4" fontId="0" fillId="0" borderId="8" xfId="0" applyNumberFormat="1" applyBorder="1"/>
    <xf numFmtId="4" fontId="0" fillId="0" borderId="9" xfId="0" applyNumberFormat="1" applyBorder="1"/>
    <xf numFmtId="0" fontId="2" fillId="0" borderId="7" xfId="0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" fontId="4" fillId="0" borderId="0" xfId="0" applyNumberFormat="1" applyFont="1"/>
    <xf numFmtId="2" fontId="6" fillId="0" borderId="1" xfId="0" applyNumberFormat="1" applyFont="1" applyBorder="1" applyAlignment="1">
      <alignment horizontal="left"/>
    </xf>
    <xf numFmtId="0" fontId="6" fillId="5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right"/>
    </xf>
    <xf numFmtId="2" fontId="6" fillId="5" borderId="1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right"/>
    </xf>
    <xf numFmtId="2" fontId="6" fillId="3" borderId="1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right"/>
    </xf>
    <xf numFmtId="2" fontId="6" fillId="4" borderId="1" xfId="0" applyNumberFormat="1" applyFont="1" applyFill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/>
    <xf numFmtId="0" fontId="3" fillId="3" borderId="1" xfId="0" applyFont="1" applyFill="1" applyBorder="1" applyAlignment="1">
      <alignment horizontal="left" indent="1"/>
    </xf>
    <xf numFmtId="4" fontId="3" fillId="3" borderId="1" xfId="0" applyNumberFormat="1" applyFont="1" applyFill="1" applyBorder="1"/>
    <xf numFmtId="0" fontId="2" fillId="3" borderId="5" xfId="0" applyFont="1" applyFill="1" applyBorder="1" applyAlignment="1"/>
    <xf numFmtId="4" fontId="0" fillId="3" borderId="0" xfId="0" applyNumberFormat="1" applyFill="1" applyBorder="1"/>
    <xf numFmtId="4" fontId="0" fillId="3" borderId="6" xfId="0" applyNumberFormat="1" applyFill="1" applyBorder="1"/>
    <xf numFmtId="0" fontId="3" fillId="4" borderId="1" xfId="0" applyFont="1" applyFill="1" applyBorder="1" applyAlignment="1">
      <alignment horizontal="left" indent="1"/>
    </xf>
    <xf numFmtId="4" fontId="3" fillId="4" borderId="1" xfId="0" applyNumberFormat="1" applyFont="1" applyFill="1" applyBorder="1"/>
    <xf numFmtId="0" fontId="1" fillId="4" borderId="5" xfId="0" applyFont="1" applyFill="1" applyBorder="1" applyAlignment="1"/>
    <xf numFmtId="4" fontId="0" fillId="4" borderId="0" xfId="0" applyNumberFormat="1" applyFill="1" applyBorder="1"/>
    <xf numFmtId="4" fontId="0" fillId="4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</xdr:colOff>
      <xdr:row>36</xdr:row>
      <xdr:rowOff>95251</xdr:rowOff>
    </xdr:from>
    <xdr:to>
      <xdr:col>6</xdr:col>
      <xdr:colOff>1066799</xdr:colOff>
      <xdr:row>40</xdr:row>
      <xdr:rowOff>47626</xdr:rowOff>
    </xdr:to>
    <xdr:sp macro="" textlink="">
      <xdr:nvSpPr>
        <xdr:cNvPr id="2" name="Sağ Ayraç 1"/>
        <xdr:cNvSpPr/>
      </xdr:nvSpPr>
      <xdr:spPr>
        <a:xfrm rot="5400000">
          <a:off x="7809819" y="3606575"/>
          <a:ext cx="714375" cy="10020299"/>
        </a:xfrm>
        <a:prstGeom prst="rightBrace">
          <a:avLst>
            <a:gd name="adj1" fmla="val 50862"/>
            <a:gd name="adj2" fmla="val 41527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57150</xdr:colOff>
      <xdr:row>31</xdr:row>
      <xdr:rowOff>142875</xdr:rowOff>
    </xdr:from>
    <xdr:to>
      <xdr:col>9</xdr:col>
      <xdr:colOff>1028700</xdr:colOff>
      <xdr:row>32</xdr:row>
      <xdr:rowOff>152400</xdr:rowOff>
    </xdr:to>
    <xdr:cxnSp macro="">
      <xdr:nvCxnSpPr>
        <xdr:cNvPr id="4" name="Düz Ok Bağlayıcısı 3"/>
        <xdr:cNvCxnSpPr/>
      </xdr:nvCxnSpPr>
      <xdr:spPr>
        <a:xfrm flipH="1" flipV="1">
          <a:off x="10229850" y="6248400"/>
          <a:ext cx="2686050" cy="3048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46</xdr:row>
      <xdr:rowOff>180975</xdr:rowOff>
    </xdr:from>
    <xdr:to>
      <xdr:col>3</xdr:col>
      <xdr:colOff>161925</xdr:colOff>
      <xdr:row>49</xdr:row>
      <xdr:rowOff>9526</xdr:rowOff>
    </xdr:to>
    <xdr:sp macro="" textlink="">
      <xdr:nvSpPr>
        <xdr:cNvPr id="6" name="Dikdörtgen 5"/>
        <xdr:cNvSpPr/>
      </xdr:nvSpPr>
      <xdr:spPr>
        <a:xfrm>
          <a:off x="438150" y="9667875"/>
          <a:ext cx="4124325" cy="400051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228600</xdr:colOff>
      <xdr:row>46</xdr:row>
      <xdr:rowOff>133350</xdr:rowOff>
    </xdr:from>
    <xdr:to>
      <xdr:col>5</xdr:col>
      <xdr:colOff>3200400</xdr:colOff>
      <xdr:row>49</xdr:row>
      <xdr:rowOff>38101</xdr:rowOff>
    </xdr:to>
    <xdr:sp macro="" textlink="">
      <xdr:nvSpPr>
        <xdr:cNvPr id="7" name="Dikdörtgen 6"/>
        <xdr:cNvSpPr/>
      </xdr:nvSpPr>
      <xdr:spPr>
        <a:xfrm>
          <a:off x="4629150" y="9620250"/>
          <a:ext cx="4124325" cy="47625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0</xdr:colOff>
      <xdr:row>50</xdr:row>
      <xdr:rowOff>9526</xdr:rowOff>
    </xdr:from>
    <xdr:to>
      <xdr:col>2</xdr:col>
      <xdr:colOff>57151</xdr:colOff>
      <xdr:row>52</xdr:row>
      <xdr:rowOff>13607</xdr:rowOff>
    </xdr:to>
    <xdr:sp macro="" textlink="">
      <xdr:nvSpPr>
        <xdr:cNvPr id="8" name="Dikdörtgen 7"/>
        <xdr:cNvSpPr/>
      </xdr:nvSpPr>
      <xdr:spPr>
        <a:xfrm>
          <a:off x="3129643" y="11140169"/>
          <a:ext cx="2356758" cy="38508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1714500</xdr:colOff>
      <xdr:row>47</xdr:row>
      <xdr:rowOff>38100</xdr:rowOff>
    </xdr:from>
    <xdr:to>
      <xdr:col>2</xdr:col>
      <xdr:colOff>680357</xdr:colOff>
      <xdr:row>48</xdr:row>
      <xdr:rowOff>163286</xdr:rowOff>
    </xdr:to>
    <xdr:sp macro="" textlink="">
      <xdr:nvSpPr>
        <xdr:cNvPr id="9" name="Metin kutusu 8"/>
        <xdr:cNvSpPr txBox="1"/>
      </xdr:nvSpPr>
      <xdr:spPr>
        <a:xfrm>
          <a:off x="4844143" y="10597243"/>
          <a:ext cx="1265464" cy="3156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600" b="1"/>
            <a:t>SETS =48.97</a:t>
          </a:r>
        </a:p>
      </xdr:txBody>
    </xdr:sp>
    <xdr:clientData/>
  </xdr:twoCellAnchor>
  <xdr:twoCellAnchor>
    <xdr:from>
      <xdr:col>5</xdr:col>
      <xdr:colOff>361950</xdr:colOff>
      <xdr:row>47</xdr:row>
      <xdr:rowOff>47625</xdr:rowOff>
    </xdr:from>
    <xdr:to>
      <xdr:col>5</xdr:col>
      <xdr:colOff>1628775</xdr:colOff>
      <xdr:row>48</xdr:row>
      <xdr:rowOff>161925</xdr:rowOff>
    </xdr:to>
    <xdr:sp macro="" textlink="">
      <xdr:nvSpPr>
        <xdr:cNvPr id="10" name="Metin kutusu 9"/>
        <xdr:cNvSpPr txBox="1"/>
      </xdr:nvSpPr>
      <xdr:spPr>
        <a:xfrm>
          <a:off x="5915025" y="9867900"/>
          <a:ext cx="126682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600" b="1"/>
            <a:t>ATES =38.95</a:t>
          </a:r>
        </a:p>
      </xdr:txBody>
    </xdr:sp>
    <xdr:clientData/>
  </xdr:twoCellAnchor>
  <xdr:twoCellAnchor>
    <xdr:from>
      <xdr:col>1</xdr:col>
      <xdr:colOff>885825</xdr:colOff>
      <xdr:row>50</xdr:row>
      <xdr:rowOff>38100</xdr:rowOff>
    </xdr:from>
    <xdr:to>
      <xdr:col>1</xdr:col>
      <xdr:colOff>2152650</xdr:colOff>
      <xdr:row>51</xdr:row>
      <xdr:rowOff>152400</xdr:rowOff>
    </xdr:to>
    <xdr:sp macro="" textlink="">
      <xdr:nvSpPr>
        <xdr:cNvPr id="11" name="Metin kutusu 10"/>
        <xdr:cNvSpPr txBox="1"/>
      </xdr:nvSpPr>
      <xdr:spPr>
        <a:xfrm>
          <a:off x="1304925" y="10429875"/>
          <a:ext cx="126682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600" b="1"/>
            <a:t>BÖS = 29.59</a:t>
          </a:r>
        </a:p>
      </xdr:txBody>
    </xdr:sp>
    <xdr:clientData/>
  </xdr:twoCellAnchor>
  <xdr:twoCellAnchor>
    <xdr:from>
      <xdr:col>2</xdr:col>
      <xdr:colOff>161925</xdr:colOff>
      <xdr:row>50</xdr:row>
      <xdr:rowOff>85725</xdr:rowOff>
    </xdr:from>
    <xdr:to>
      <xdr:col>5</xdr:col>
      <xdr:colOff>3238500</xdr:colOff>
      <xdr:row>54</xdr:row>
      <xdr:rowOff>66675</xdr:rowOff>
    </xdr:to>
    <xdr:sp macro="" textlink="">
      <xdr:nvSpPr>
        <xdr:cNvPr id="12" name="Sağ Ayraç 11"/>
        <xdr:cNvSpPr/>
      </xdr:nvSpPr>
      <xdr:spPr>
        <a:xfrm rot="5400000">
          <a:off x="5753100" y="8181975"/>
          <a:ext cx="742950" cy="5334000"/>
        </a:xfrm>
        <a:prstGeom prst="rightBrace">
          <a:avLst>
            <a:gd name="adj1" fmla="val 51706"/>
            <a:gd name="adj2" fmla="val 58698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2368825</xdr:colOff>
      <xdr:row>2</xdr:row>
      <xdr:rowOff>69987</xdr:rowOff>
    </xdr:from>
    <xdr:to>
      <xdr:col>0</xdr:col>
      <xdr:colOff>2990020</xdr:colOff>
      <xdr:row>10</xdr:row>
      <xdr:rowOff>24844</xdr:rowOff>
    </xdr:to>
    <xdr:sp macro="" textlink="">
      <xdr:nvSpPr>
        <xdr:cNvPr id="13" name="Sağ Ayraç 12"/>
        <xdr:cNvSpPr/>
      </xdr:nvSpPr>
      <xdr:spPr>
        <a:xfrm rot="10800000">
          <a:off x="2368825" y="558661"/>
          <a:ext cx="621195" cy="1429161"/>
        </a:xfrm>
        <a:prstGeom prst="rightBrace">
          <a:avLst>
            <a:gd name="adj1" fmla="val 50862"/>
            <a:gd name="adj2" fmla="val 50220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869674</xdr:colOff>
      <xdr:row>3</xdr:row>
      <xdr:rowOff>140803</xdr:rowOff>
    </xdr:from>
    <xdr:to>
      <xdr:col>0</xdr:col>
      <xdr:colOff>2343978</xdr:colOff>
      <xdr:row>8</xdr:row>
      <xdr:rowOff>165651</xdr:rowOff>
    </xdr:to>
    <xdr:sp macro="" textlink="">
      <xdr:nvSpPr>
        <xdr:cNvPr id="14" name="Metin kutusu 13"/>
        <xdr:cNvSpPr txBox="1"/>
      </xdr:nvSpPr>
      <xdr:spPr>
        <a:xfrm>
          <a:off x="869674" y="712303"/>
          <a:ext cx="1474304" cy="10187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2000" b="1"/>
            <a:t>ÇALIŞMA</a:t>
          </a:r>
          <a:r>
            <a:rPr lang="tr-TR" sz="2000" b="1" baseline="0"/>
            <a:t> SERMAYESİ YÖNETİMİ</a:t>
          </a:r>
          <a:endParaRPr lang="tr-TR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6"/>
  <sheetViews>
    <sheetView tabSelected="1" zoomScale="70" zoomScaleNormal="70" workbookViewId="0">
      <selection activeCell="L14" sqref="L14"/>
    </sheetView>
  </sheetViews>
  <sheetFormatPr defaultRowHeight="15" x14ac:dyDescent="0.25"/>
  <cols>
    <col min="1" max="1" width="47" customWidth="1"/>
    <col min="2" max="2" width="34.42578125" bestFit="1" customWidth="1"/>
    <col min="3" max="4" width="19.85546875" bestFit="1" customWidth="1"/>
    <col min="5" max="5" width="0.7109375" customWidth="1"/>
    <col min="6" max="6" width="59.85546875" bestFit="1" customWidth="1"/>
    <col min="7" max="8" width="19.85546875" bestFit="1" customWidth="1"/>
    <col min="10" max="10" width="43.140625" bestFit="1" customWidth="1"/>
    <col min="11" max="11" width="23.5703125" bestFit="1" customWidth="1"/>
    <col min="12" max="12" width="16.7109375" bestFit="1" customWidth="1"/>
  </cols>
  <sheetData>
    <row r="1" spans="2:12" x14ac:dyDescent="0.25">
      <c r="C1" s="3"/>
      <c r="D1" s="3"/>
    </row>
    <row r="2" spans="2:12" ht="23.25" x14ac:dyDescent="0.35">
      <c r="B2" s="4" t="s">
        <v>43</v>
      </c>
      <c r="C2" s="5"/>
      <c r="D2" s="5"/>
      <c r="E2" s="5"/>
      <c r="F2" s="5"/>
      <c r="G2" s="5"/>
      <c r="H2" s="6"/>
      <c r="J2" s="4" t="s">
        <v>44</v>
      </c>
      <c r="K2" s="5"/>
      <c r="L2" s="6"/>
    </row>
    <row r="3" spans="2:12" ht="6.75" customHeight="1" x14ac:dyDescent="0.25">
      <c r="B3" s="7"/>
      <c r="C3" s="8"/>
      <c r="D3" s="8"/>
      <c r="E3" s="9"/>
      <c r="F3" s="9"/>
      <c r="G3" s="9"/>
      <c r="H3" s="10"/>
      <c r="J3" s="7"/>
      <c r="K3" s="9"/>
      <c r="L3" s="10"/>
    </row>
    <row r="4" spans="2:12" ht="15.75" x14ac:dyDescent="0.25">
      <c r="B4" s="49"/>
      <c r="C4" s="50" t="s">
        <v>0</v>
      </c>
      <c r="D4" s="50" t="s">
        <v>2</v>
      </c>
      <c r="E4" s="9"/>
      <c r="F4" s="51"/>
      <c r="G4" s="50" t="s">
        <v>0</v>
      </c>
      <c r="H4" s="52" t="s">
        <v>2</v>
      </c>
      <c r="J4" s="11"/>
      <c r="K4" s="12"/>
      <c r="L4" s="14" t="s">
        <v>2</v>
      </c>
    </row>
    <row r="5" spans="2:12" ht="15.75" x14ac:dyDescent="0.25">
      <c r="B5" s="53" t="s">
        <v>3</v>
      </c>
      <c r="C5" s="54">
        <v>2659945789</v>
      </c>
      <c r="D5" s="54">
        <v>4208404000</v>
      </c>
      <c r="E5" s="9"/>
      <c r="F5" s="56" t="s">
        <v>16</v>
      </c>
      <c r="G5" s="54">
        <v>1796640590</v>
      </c>
      <c r="H5" s="54">
        <v>2346907000</v>
      </c>
      <c r="J5" s="59" t="s">
        <v>32</v>
      </c>
      <c r="K5" s="60"/>
      <c r="L5" s="61">
        <v>7363824480</v>
      </c>
    </row>
    <row r="6" spans="2:12" ht="15.75" x14ac:dyDescent="0.25">
      <c r="B6" s="55" t="s">
        <v>4</v>
      </c>
      <c r="C6" s="54">
        <v>1267188405</v>
      </c>
      <c r="D6" s="54">
        <v>1460449000</v>
      </c>
      <c r="E6" s="9"/>
      <c r="F6" s="55" t="s">
        <v>17</v>
      </c>
      <c r="G6" s="54">
        <v>1164193179</v>
      </c>
      <c r="H6" s="54">
        <v>1428313000</v>
      </c>
      <c r="J6" s="64" t="s">
        <v>33</v>
      </c>
      <c r="K6" s="65"/>
      <c r="L6" s="66">
        <v>5505864559</v>
      </c>
    </row>
    <row r="7" spans="2:12" ht="15.75" x14ac:dyDescent="0.25">
      <c r="B7" s="57" t="s">
        <v>5</v>
      </c>
      <c r="C7" s="58">
        <v>674471489</v>
      </c>
      <c r="D7" s="58">
        <v>918838000</v>
      </c>
      <c r="E7" s="9"/>
      <c r="F7" s="55" t="s">
        <v>18</v>
      </c>
      <c r="G7" s="54">
        <v>55495727</v>
      </c>
      <c r="H7" s="54">
        <v>174250000</v>
      </c>
      <c r="J7" s="20" t="s">
        <v>34</v>
      </c>
      <c r="K7" s="15"/>
      <c r="L7" s="17">
        <v>1857959921</v>
      </c>
    </row>
    <row r="8" spans="2:12" ht="15.75" x14ac:dyDescent="0.25">
      <c r="B8" s="55" t="s">
        <v>6</v>
      </c>
      <c r="C8" s="54">
        <v>30792406</v>
      </c>
      <c r="D8" s="54">
        <v>837367000</v>
      </c>
      <c r="E8" s="9"/>
      <c r="F8" s="55" t="s">
        <v>19</v>
      </c>
      <c r="G8" s="54">
        <v>412369070</v>
      </c>
      <c r="H8" s="54">
        <v>540279000</v>
      </c>
      <c r="J8" s="20" t="s">
        <v>35</v>
      </c>
      <c r="K8" s="15"/>
      <c r="L8" s="17">
        <v>277545932</v>
      </c>
    </row>
    <row r="9" spans="2:12" ht="15.75" x14ac:dyDescent="0.25">
      <c r="B9" s="62" t="s">
        <v>1</v>
      </c>
      <c r="C9" s="63">
        <v>604333833</v>
      </c>
      <c r="D9" s="63">
        <v>893579000</v>
      </c>
      <c r="E9" s="9"/>
      <c r="F9" s="55" t="s">
        <v>20</v>
      </c>
      <c r="G9" s="54">
        <v>38733947</v>
      </c>
      <c r="H9" s="54">
        <v>38096000</v>
      </c>
      <c r="J9" s="20" t="s">
        <v>36</v>
      </c>
      <c r="K9" s="15"/>
      <c r="L9" s="17">
        <v>1580413989</v>
      </c>
    </row>
    <row r="10" spans="2:12" ht="15.75" x14ac:dyDescent="0.25">
      <c r="B10" s="55" t="s">
        <v>8</v>
      </c>
      <c r="C10" s="54">
        <v>43777394</v>
      </c>
      <c r="D10" s="54">
        <v>62501000</v>
      </c>
      <c r="E10" s="9"/>
      <c r="F10" s="55" t="s">
        <v>21</v>
      </c>
      <c r="G10" s="54">
        <v>4000981</v>
      </c>
      <c r="H10" s="54">
        <v>40660000</v>
      </c>
      <c r="J10" s="20" t="s">
        <v>37</v>
      </c>
      <c r="K10" s="15"/>
      <c r="L10" s="17">
        <v>230773507</v>
      </c>
    </row>
    <row r="11" spans="2:12" ht="15.75" x14ac:dyDescent="0.25">
      <c r="B11" s="11"/>
      <c r="C11" s="13"/>
      <c r="D11" s="13"/>
      <c r="E11" s="9"/>
      <c r="F11" s="55" t="s">
        <v>22</v>
      </c>
      <c r="G11" s="54">
        <v>7976519</v>
      </c>
      <c r="H11" s="54">
        <v>9259000</v>
      </c>
      <c r="J11" s="20" t="s">
        <v>38</v>
      </c>
      <c r="K11" s="15"/>
      <c r="L11" s="17">
        <v>157339370</v>
      </c>
    </row>
    <row r="12" spans="2:12" x14ac:dyDescent="0.25">
      <c r="B12" s="20" t="s">
        <v>9</v>
      </c>
      <c r="C12" s="15">
        <v>3608581999</v>
      </c>
      <c r="D12" s="15">
        <v>3580451000</v>
      </c>
      <c r="E12" s="9"/>
      <c r="F12" s="13"/>
      <c r="G12" s="13"/>
      <c r="H12" s="21"/>
      <c r="J12" s="20" t="s">
        <v>39</v>
      </c>
      <c r="K12" s="15"/>
      <c r="L12" s="17">
        <v>1653848126</v>
      </c>
    </row>
    <row r="13" spans="2:12" x14ac:dyDescent="0.25">
      <c r="B13" s="18" t="s">
        <v>10</v>
      </c>
      <c r="C13" s="15">
        <v>423305661</v>
      </c>
      <c r="D13" s="15">
        <v>75290000</v>
      </c>
      <c r="E13" s="9"/>
      <c r="F13" s="16" t="s">
        <v>23</v>
      </c>
      <c r="G13" s="15">
        <v>1402447172</v>
      </c>
      <c r="H13" s="17">
        <v>1587870000</v>
      </c>
      <c r="J13" s="20" t="s">
        <v>40</v>
      </c>
      <c r="K13" s="15"/>
      <c r="L13" s="17">
        <v>1661095230</v>
      </c>
    </row>
    <row r="14" spans="2:12" x14ac:dyDescent="0.25">
      <c r="B14" s="18" t="s">
        <v>11</v>
      </c>
      <c r="C14" s="15">
        <v>1469935</v>
      </c>
      <c r="D14" s="15">
        <v>1470000</v>
      </c>
      <c r="E14" s="9"/>
      <c r="F14" s="19" t="s">
        <v>17</v>
      </c>
      <c r="G14" s="15">
        <v>1172474368</v>
      </c>
      <c r="H14" s="17">
        <v>1349502000</v>
      </c>
      <c r="J14" s="20" t="s">
        <v>41</v>
      </c>
      <c r="K14" s="15"/>
      <c r="L14" s="17">
        <v>271650860</v>
      </c>
    </row>
    <row r="15" spans="2:12" x14ac:dyDescent="0.25">
      <c r="B15" s="18" t="s">
        <v>12</v>
      </c>
      <c r="C15" s="15">
        <v>2831261149</v>
      </c>
      <c r="D15" s="15">
        <v>3172393000</v>
      </c>
      <c r="E15" s="9"/>
      <c r="F15" s="19" t="s">
        <v>21</v>
      </c>
      <c r="G15" s="15">
        <v>91308322</v>
      </c>
      <c r="H15" s="17">
        <v>95565000</v>
      </c>
      <c r="J15" s="30" t="s">
        <v>42</v>
      </c>
      <c r="K15" s="28"/>
      <c r="L15" s="29">
        <v>1389444370</v>
      </c>
    </row>
    <row r="16" spans="2:12" x14ac:dyDescent="0.25">
      <c r="B16" s="18" t="s">
        <v>13</v>
      </c>
      <c r="C16" s="15">
        <v>22398670</v>
      </c>
      <c r="D16" s="15">
        <v>23614000</v>
      </c>
      <c r="E16" s="9"/>
      <c r="F16" s="16" t="s">
        <v>24</v>
      </c>
      <c r="G16" s="15">
        <v>67729880</v>
      </c>
      <c r="H16" s="17">
        <v>60147000</v>
      </c>
    </row>
    <row r="17" spans="2:13" x14ac:dyDescent="0.25">
      <c r="B17" s="18" t="s">
        <v>7</v>
      </c>
      <c r="C17" s="15">
        <v>244963987</v>
      </c>
      <c r="D17" s="15">
        <v>237963000</v>
      </c>
      <c r="E17" s="9"/>
      <c r="F17" s="13"/>
      <c r="G17" s="13"/>
      <c r="H17" s="21"/>
    </row>
    <row r="18" spans="2:13" x14ac:dyDescent="0.25">
      <c r="B18" s="18" t="s">
        <v>14</v>
      </c>
      <c r="C18" s="15">
        <v>12232354</v>
      </c>
      <c r="D18" s="15">
        <v>14453000</v>
      </c>
      <c r="E18" s="9"/>
      <c r="F18" s="22" t="s">
        <v>25</v>
      </c>
      <c r="G18" s="15">
        <v>3001710146</v>
      </c>
      <c r="H18" s="17">
        <v>3793931000</v>
      </c>
    </row>
    <row r="19" spans="2:13" x14ac:dyDescent="0.25">
      <c r="B19" s="23" t="s">
        <v>15</v>
      </c>
      <c r="C19" s="15">
        <v>6268527788</v>
      </c>
      <c r="D19" s="15">
        <v>7788855000</v>
      </c>
      <c r="E19" s="9"/>
      <c r="F19" s="19" t="s">
        <v>26</v>
      </c>
      <c r="G19" s="15">
        <v>1500000000</v>
      </c>
      <c r="H19" s="17">
        <v>1500000000</v>
      </c>
    </row>
    <row r="20" spans="2:13" x14ac:dyDescent="0.25">
      <c r="B20" s="11"/>
      <c r="C20" s="13"/>
      <c r="D20" s="13"/>
      <c r="E20" s="9"/>
      <c r="F20" s="19" t="s">
        <v>27</v>
      </c>
      <c r="G20" s="15">
        <v>214187872</v>
      </c>
      <c r="H20" s="17">
        <v>214188000</v>
      </c>
    </row>
    <row r="21" spans="2:13" x14ac:dyDescent="0.25">
      <c r="B21" s="11"/>
      <c r="C21" s="13"/>
      <c r="D21" s="13"/>
      <c r="E21" s="9"/>
      <c r="F21" s="19" t="s">
        <v>28</v>
      </c>
      <c r="G21" s="15">
        <v>572240</v>
      </c>
      <c r="H21" s="17">
        <v>-3774000</v>
      </c>
    </row>
    <row r="22" spans="2:13" x14ac:dyDescent="0.25">
      <c r="B22" s="11"/>
      <c r="C22" s="13"/>
      <c r="D22" s="13"/>
      <c r="E22" s="9"/>
      <c r="F22" s="19" t="s">
        <v>29</v>
      </c>
      <c r="G22" s="15">
        <v>725786278</v>
      </c>
      <c r="H22" s="17">
        <v>1401959000</v>
      </c>
    </row>
    <row r="23" spans="2:13" x14ac:dyDescent="0.25">
      <c r="B23" s="11"/>
      <c r="C23" s="13"/>
      <c r="D23" s="13"/>
      <c r="E23" s="9"/>
      <c r="F23" s="19" t="s">
        <v>30</v>
      </c>
      <c r="G23" s="15">
        <v>241912168</v>
      </c>
      <c r="H23" s="17">
        <v>280057000</v>
      </c>
    </row>
    <row r="24" spans="2:13" x14ac:dyDescent="0.25">
      <c r="B24" s="24"/>
      <c r="C24" s="25"/>
      <c r="D24" s="25"/>
      <c r="E24" s="26"/>
      <c r="F24" s="27" t="s">
        <v>31</v>
      </c>
      <c r="G24" s="28">
        <v>6268527788</v>
      </c>
      <c r="H24" s="29">
        <v>7788855000</v>
      </c>
    </row>
    <row r="29" spans="2:13" ht="26.25" x14ac:dyDescent="0.4">
      <c r="B29" s="41" t="s">
        <v>45</v>
      </c>
      <c r="C29" s="42"/>
    </row>
    <row r="30" spans="2:13" ht="26.25" x14ac:dyDescent="0.4">
      <c r="B30" s="43" t="s">
        <v>46</v>
      </c>
      <c r="C30" s="44">
        <f>L5/AVERAGE(C7:D7)</f>
        <v>9.2434326549096451</v>
      </c>
    </row>
    <row r="31" spans="2:13" ht="26.25" x14ac:dyDescent="0.4">
      <c r="B31" s="43" t="s">
        <v>47</v>
      </c>
      <c r="C31" s="44">
        <f>360/C30</f>
        <v>38.946570331616599</v>
      </c>
      <c r="F31" s="37" t="s">
        <v>51</v>
      </c>
      <c r="G31" s="38"/>
    </row>
    <row r="32" spans="2:13" ht="26.25" x14ac:dyDescent="0.4">
      <c r="F32" s="39" t="s">
        <v>52</v>
      </c>
      <c r="G32" s="40">
        <f>K33/AVERAGE(G8:H8)</f>
        <v>12.166318094781843</v>
      </c>
      <c r="J32" s="33" t="s">
        <v>56</v>
      </c>
      <c r="K32" s="34" t="s">
        <v>57</v>
      </c>
      <c r="L32" s="34"/>
      <c r="M32" s="34"/>
    </row>
    <row r="33" spans="2:11" ht="26.25" x14ac:dyDescent="0.4">
      <c r="F33" s="39" t="s">
        <v>53</v>
      </c>
      <c r="G33" s="40">
        <f>360/G32:G32</f>
        <v>29.589888838629385</v>
      </c>
      <c r="J33" s="33" t="s">
        <v>56</v>
      </c>
      <c r="K33" s="35">
        <f>L6-C9+D9</f>
        <v>5795109726</v>
      </c>
    </row>
    <row r="34" spans="2:11" ht="26.25" x14ac:dyDescent="0.4">
      <c r="B34" s="45" t="s">
        <v>48</v>
      </c>
      <c r="C34" s="46"/>
    </row>
    <row r="35" spans="2:11" ht="26.25" x14ac:dyDescent="0.4">
      <c r="B35" s="47" t="s">
        <v>49</v>
      </c>
      <c r="C35" s="48">
        <f>L6/AVERAGE(C9:D9)</f>
        <v>7.3513817863125288</v>
      </c>
    </row>
    <row r="36" spans="2:11" ht="26.25" x14ac:dyDescent="0.4">
      <c r="B36" s="47" t="s">
        <v>50</v>
      </c>
      <c r="C36" s="48">
        <f>360/C35</f>
        <v>48.970385495456206</v>
      </c>
    </row>
    <row r="38" spans="2:11" x14ac:dyDescent="0.25">
      <c r="B38" s="2"/>
      <c r="C38" s="1"/>
      <c r="D38" s="1"/>
    </row>
    <row r="42" spans="2:11" ht="26.25" x14ac:dyDescent="0.4">
      <c r="D42" s="31" t="s">
        <v>54</v>
      </c>
      <c r="E42" s="31"/>
      <c r="F42" s="32" t="s">
        <v>55</v>
      </c>
    </row>
    <row r="43" spans="2:11" ht="26.25" x14ac:dyDescent="0.4">
      <c r="D43" s="31" t="s">
        <v>54</v>
      </c>
      <c r="E43" s="31"/>
      <c r="F43" s="36">
        <f>C36+C31-G33</f>
        <v>58.327066988443413</v>
      </c>
    </row>
    <row r="56" spans="4:6" ht="26.25" x14ac:dyDescent="0.4">
      <c r="D56" s="31" t="s">
        <v>54</v>
      </c>
      <c r="E56" s="31"/>
      <c r="F56" s="36">
        <f>F43</f>
        <v>58.327066988443413</v>
      </c>
    </row>
  </sheetData>
  <mergeCells count="9">
    <mergeCell ref="D43:E43"/>
    <mergeCell ref="D56:E56"/>
    <mergeCell ref="B2:H2"/>
    <mergeCell ref="J2:L2"/>
    <mergeCell ref="B29:C29"/>
    <mergeCell ref="B34:C34"/>
    <mergeCell ref="F31:G31"/>
    <mergeCell ref="D42:E42"/>
    <mergeCell ref="K32:M32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PETKM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2018-12-10T08:48:22Z</dcterms:modified>
</cp:coreProperties>
</file>